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firstSheet="7" activeTab="7"/>
  </bookViews>
  <sheets>
    <sheet name="розш. помісячн спільні" sheetId="1" state="hidden" r:id="rId1"/>
    <sheet name="розш. помісячн місцевого бюджет" sheetId="2" state="hidden" r:id="rId2"/>
    <sheet name="розш. помісячн дотац" sheetId="3" state="hidden" r:id="rId3"/>
    <sheet name="спец.види" sheetId="4" state="hidden" r:id="rId4"/>
    <sheet name="Відрядження 0611140" sheetId="5" state="hidden" r:id="rId5"/>
    <sheet name="спрощ.помісячний-відрядження" sheetId="6" state="hidden" r:id="rId6"/>
    <sheet name="річний відрядження0611140" sheetId="7" state="hidden" r:id="rId7"/>
    <sheet name="4.ліц3" sheetId="8" r:id="rId8"/>
  </sheets>
  <externalReferences>
    <externalReference r:id="rId11"/>
    <externalReference r:id="rId12"/>
  </externalReferences>
  <definedNames>
    <definedName name="_xlfn.SINGLE" hidden="1">#NAME?</definedName>
    <definedName name="_xlnm.Print_Titles" localSheetId="0">'розш. помісячн спільні'!$21:$22</definedName>
    <definedName name="_xlnm.Print_Titles" localSheetId="3">'спец.види'!$10:$13</definedName>
    <definedName name="_xlnm.Print_Area" localSheetId="7">'4.ліц3'!$A$11:$E$85</definedName>
  </definedNames>
  <calcPr fullCalcOnLoad="1"/>
</workbook>
</file>

<file path=xl/sharedStrings.xml><?xml version="1.0" encoding="utf-8"?>
<sst xmlns="http://schemas.openxmlformats.org/spreadsheetml/2006/main" count="670" uniqueCount="247">
  <si>
    <t>ЗАТВЕРДЖЕНИЙ  у  сумі</t>
  </si>
  <si>
    <t>(цифрами)</t>
  </si>
  <si>
    <t xml:space="preserve"> (сума літерами )</t>
  </si>
  <si>
    <t>(посада)</t>
  </si>
  <si>
    <t>(підпис)</t>
  </si>
  <si>
    <t>(ініціали і прізвище)</t>
  </si>
  <si>
    <t xml:space="preserve">  М.П.</t>
  </si>
  <si>
    <t>(число, місяць, рік)</t>
  </si>
  <si>
    <t>( код за ЄДРПОУ та  найменування бюджетної установи)</t>
  </si>
  <si>
    <t>(найменування міста, району, області)</t>
  </si>
  <si>
    <t xml:space="preserve">               Вид бюджету</t>
  </si>
  <si>
    <t>місцевий</t>
  </si>
  <si>
    <t>(грн.)</t>
  </si>
  <si>
    <t>ПОКАЗНИКИ</t>
  </si>
  <si>
    <t xml:space="preserve">Усього на рік         </t>
  </si>
  <si>
    <t>код</t>
  </si>
  <si>
    <t>Загальний</t>
  </si>
  <si>
    <t>Спеціальний</t>
  </si>
  <si>
    <t>Разом</t>
  </si>
  <si>
    <t>фонд</t>
  </si>
  <si>
    <t>Надходження  - усього</t>
  </si>
  <si>
    <t xml:space="preserve">Надходження  коштів із загал.фонду </t>
  </si>
  <si>
    <t>х</t>
  </si>
  <si>
    <t>Надходження  коштів із спец.фонду ,у т.ч</t>
  </si>
  <si>
    <t>з них: освітні послуги,батьківська плата</t>
  </si>
  <si>
    <t xml:space="preserve">         кошти від господарської діяльності</t>
  </si>
  <si>
    <t xml:space="preserve">         плата за оренду майна</t>
  </si>
  <si>
    <t xml:space="preserve">   - інші  джерела власних надходжень бюдж.устан</t>
  </si>
  <si>
    <t>з них :дарунки,благодійні надходження</t>
  </si>
  <si>
    <t xml:space="preserve">         кошти на виконання окремих доручень</t>
  </si>
  <si>
    <t xml:space="preserve">   - інші надходження</t>
  </si>
  <si>
    <t xml:space="preserve">  - повернення кредитів до бюджету(розписати за кодами прогр.класиф.та кредитув.)</t>
  </si>
  <si>
    <t>Видатки та надання кредитів -усього</t>
  </si>
  <si>
    <t>ПОТОЧНІ ВИДАТКИ</t>
  </si>
  <si>
    <t>Заробітна плата</t>
  </si>
  <si>
    <t xml:space="preserve">  - продукти  харчування</t>
  </si>
  <si>
    <t xml:space="preserve">  - оплата послуг (крім комунальних)</t>
  </si>
  <si>
    <t>Видатки на відрядження</t>
  </si>
  <si>
    <t>Оплата комунальних  послуг та енергоносіїв</t>
  </si>
  <si>
    <t xml:space="preserve"> оплата теплопостачання</t>
  </si>
  <si>
    <t xml:space="preserve"> оплата електроенегрії</t>
  </si>
  <si>
    <t xml:space="preserve"> оплата природного газу</t>
  </si>
  <si>
    <t xml:space="preserve"> оплата інших енергоносіїв</t>
  </si>
  <si>
    <t>Окремі заходи по реалізації державних (регіональних) програм, не віднесені до заходів розвитку</t>
  </si>
  <si>
    <t xml:space="preserve">  - виплата пенсій і допомоги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</si>
  <si>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</si>
  <si>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</si>
  <si>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</si>
  <si>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будівництво(придбання)</t>
  </si>
  <si>
    <t>Капітальний ремонт</t>
  </si>
  <si>
    <t>Реконструкція та реставрація</t>
  </si>
  <si>
    <t>Придбання землі і нематеріал.активів</t>
  </si>
  <si>
    <t>Капітальні трансферти</t>
  </si>
  <si>
    <t xml:space="preserve"> НЕРОЗПОДІЛЕНІ ВИДАТКИ</t>
  </si>
  <si>
    <t>Надання внутрішніх кредитів</t>
  </si>
  <si>
    <t>Надання зовнішніх кредитів</t>
  </si>
  <si>
    <r>
      <t>Код та назва відомчої класифікації видатків та кредитування</t>
    </r>
  </si>
  <si>
    <t xml:space="preserve">               ( код за ЄДРПОУ та  найменування бюджетної  установи)</t>
  </si>
  <si>
    <t xml:space="preserve">                         (грн.)</t>
  </si>
  <si>
    <t>Показники</t>
  </si>
  <si>
    <t>КЕКВ</t>
  </si>
  <si>
    <t>січень</t>
  </si>
  <si>
    <t>лютий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</si>
  <si>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</si>
  <si>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</si>
  <si>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</si>
  <si>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</si>
  <si>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</si>
  <si>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</si>
  <si>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</si>
  <si>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</si>
  <si>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</si>
  <si>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</si>
  <si>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Разом на рік  </t>
  </si>
  <si>
    <t>Медикаменти та перев'язувальні матеріали</t>
  </si>
  <si>
    <t>Продукти харчування</t>
  </si>
  <si>
    <t>Дослідження і розробки, окремі заходи розвитку по реалізації державних(регіональних) програм</t>
  </si>
  <si>
    <t>Окремі заходи по реалізації державних(регіональних)програм, не віднесені до заходів розвитку</t>
  </si>
  <si>
    <t>Інші видатки</t>
  </si>
  <si>
    <t>Усього</t>
  </si>
  <si>
    <r>
      <t xml:space="preserve">               Код та назва відомчої класифікації видатків та кредитування</t>
    </r>
    <r>
      <rPr>
        <sz val="8"/>
        <rFont val="Arial Cyr"/>
        <family val="2"/>
      </rPr>
      <t xml:space="preserve"> </t>
    </r>
  </si>
  <si>
    <t>(код за ЄДРПОУ та найменування бюджетної установи)</t>
  </si>
  <si>
    <t>Вид бюджету                                                                         місцевий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</si>
  <si>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</si>
  <si>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</si>
  <si>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</t>
  </si>
  <si>
    <t xml:space="preserve">інші надходження </t>
  </si>
  <si>
    <t>разом</t>
  </si>
  <si>
    <t xml:space="preserve">у т.ч. за підгрупами </t>
  </si>
  <si>
    <t>НАДХОДЖЕННЯ - усього</t>
  </si>
  <si>
    <t>Залишок коштів на початок року</t>
  </si>
  <si>
    <t>Надходження коштів до спеціального фонду бюджету</t>
  </si>
  <si>
    <t>ВИДАТКИ та надання кредитів -усього</t>
  </si>
  <si>
    <t>Поточні видатки</t>
  </si>
  <si>
    <t xml:space="preserve">         Заробітна плата</t>
  </si>
  <si>
    <t xml:space="preserve">         Продукти харчування</t>
  </si>
  <si>
    <t>Оплата послуг (крім комунальних)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</si>
  <si>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</si>
  <si>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</si>
  <si>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</si>
  <si>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</si>
  <si>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</si>
  <si>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</si>
  <si>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 Окремі заходи по реалізації державних (регіональних)програм, не віднесені до заходів розвитку</t>
  </si>
  <si>
    <t xml:space="preserve">     Виплата пенсій і  допомоги</t>
  </si>
  <si>
    <t>Придбання обладнання і предметів довгострокового  користування</t>
  </si>
  <si>
    <t>Інше будівництво (придбання)</t>
  </si>
  <si>
    <t xml:space="preserve">         Капітальний ремонт  інших об’єктів</t>
  </si>
  <si>
    <t xml:space="preserve">Реконструкція та реставрація </t>
  </si>
  <si>
    <t>Створення державних запасів і резервів</t>
  </si>
  <si>
    <t xml:space="preserve">Придбання землі і  нематеріальних активів   </t>
  </si>
  <si>
    <t xml:space="preserve">VІ. Кредитування з вирахуванням погашення </t>
  </si>
  <si>
    <r>
      <t xml:space="preserve">    </t>
    </r>
    <r>
      <rPr>
        <i/>
        <sz val="10"/>
        <rFont val="Times New Roman Cyr"/>
        <family val="1"/>
      </rPr>
      <t xml:space="preserve">        (підпис)</t>
    </r>
  </si>
  <si>
    <t>Код та назва відомчої класифікації видатків та кредитування</t>
  </si>
  <si>
    <t>Разом на рік  (грн.)</t>
  </si>
  <si>
    <t>ВИДАТКИ та надання кредитів -  всього</t>
  </si>
  <si>
    <t xml:space="preserve"> ПОТОЧНІ ВИДАТКИ</t>
  </si>
  <si>
    <t xml:space="preserve">  - предмети,матеріали,обладн.,інвент.</t>
  </si>
  <si>
    <t>Оплата ком. послуг та енергоносіїв</t>
  </si>
  <si>
    <t>Окремі заходи по реаліз.програм, не віднесених до заходів розвитку</t>
  </si>
  <si>
    <t xml:space="preserve">  - житлового фонду</t>
  </si>
  <si>
    <t xml:space="preserve">  - об'єктів соц-культ.,побут.призначен.</t>
  </si>
  <si>
    <t>НЕРОЗПОДІЛЕНІ ВИДАТКИ</t>
  </si>
  <si>
    <t>інші видатки</t>
  </si>
  <si>
    <t>М.П.</t>
  </si>
  <si>
    <t>.- надходження плати за послуги,що надаються бюдж.установами згідно із законодавством</t>
  </si>
  <si>
    <t>Оплата праці i нарахування на заробiтну плату</t>
  </si>
  <si>
    <t xml:space="preserve">Оплата праці </t>
  </si>
  <si>
    <t>Нарахування на оплату працi</t>
  </si>
  <si>
    <t>Використання товарів і послуг</t>
  </si>
  <si>
    <t xml:space="preserve">  - предмети,матеріали,обладнання та інвентар </t>
  </si>
  <si>
    <t xml:space="preserve"> оплата водопостачання та водовідведення</t>
  </si>
  <si>
    <t>Дослідження і розробки, окремi заходи по реалiзацii державних(регіональних) програм</t>
  </si>
  <si>
    <t>Обслуговування боргових зобов'язань</t>
  </si>
  <si>
    <t>Поточні трансферти</t>
  </si>
  <si>
    <t>Соцiальне забезпечення</t>
  </si>
  <si>
    <t xml:space="preserve">  - інші виплати населенню</t>
  </si>
  <si>
    <t>Придбання землі та нематеріал.активів</t>
  </si>
  <si>
    <t>Iншi поточнi видатки</t>
  </si>
  <si>
    <t>Оплата праці і нарахування на заробітну плату</t>
  </si>
  <si>
    <t>Нарахування на оплату праці</t>
  </si>
  <si>
    <t xml:space="preserve">  - оплата послуг(крім комунальних)</t>
  </si>
  <si>
    <t xml:space="preserve"> оплата інших  енергоносіїв</t>
  </si>
  <si>
    <t xml:space="preserve">  оплата природного газу</t>
  </si>
  <si>
    <t xml:space="preserve">  оплата електроенегрії</t>
  </si>
  <si>
    <t xml:space="preserve">   оплата водопост.та водовідв.</t>
  </si>
  <si>
    <t xml:space="preserve">   оплата теплопостачання</t>
  </si>
  <si>
    <t xml:space="preserve">    Заробітна плата</t>
  </si>
  <si>
    <t>Досл.ірозробки,окремі заходи по реалізації державних (регіональних)програм</t>
  </si>
  <si>
    <t>Соціальне забезпечення</t>
  </si>
  <si>
    <t>довгострокового користування</t>
  </si>
  <si>
    <t>Бухгалтер</t>
  </si>
  <si>
    <t xml:space="preserve">Оплата праці  </t>
  </si>
  <si>
    <t xml:space="preserve">Використання товарів і послуг </t>
  </si>
  <si>
    <t xml:space="preserve">         Предмети, матеріали, обладнання та інвентар</t>
  </si>
  <si>
    <t>Дослідження і розробки, окремі заходи по реалізації державних (регіональних)програм</t>
  </si>
  <si>
    <t>Обслуговування боргових зобов"язань</t>
  </si>
  <si>
    <t xml:space="preserve">Поточні трансферти </t>
  </si>
  <si>
    <t>Інші виплати населенню</t>
  </si>
  <si>
    <t>Капітальні видатки</t>
  </si>
  <si>
    <t xml:space="preserve"> довгострокового користування</t>
  </si>
  <si>
    <t xml:space="preserve">фінансування </t>
  </si>
  <si>
    <t>Фінансування (кошти,що передбачаються із загального фонду бюджету до бюджету розвитку )</t>
  </si>
  <si>
    <t xml:space="preserve">              </t>
  </si>
  <si>
    <t>КОШТОРИС</t>
  </si>
  <si>
    <t>Начальник відділу освіти</t>
  </si>
  <si>
    <t xml:space="preserve">    С.А. Швід       </t>
  </si>
  <si>
    <t>Інші поточні видатки</t>
  </si>
  <si>
    <t xml:space="preserve"> грн.</t>
  </si>
  <si>
    <t>грн.</t>
  </si>
  <si>
    <t xml:space="preserve"> Код та назва Типової програмної класифікації  видатків та кредитування місцевих бюджетів</t>
  </si>
  <si>
    <t xml:space="preserve">Директор </t>
  </si>
  <si>
    <t xml:space="preserve"> Код та назва Типової програмної класифікації видатків та кредитування місцевих бюджетів</t>
  </si>
  <si>
    <t>25457628,Вербівська загальноосвітня школа І-ІІІступенів Балаклійської районної ради Харківської області</t>
  </si>
  <si>
    <t xml:space="preserve">с.Вербівка Балаклійського р-н Харківської області </t>
  </si>
  <si>
    <t xml:space="preserve">       25457628,Вербівська загальноосвітня школа І-ІІІступенів Балаклійської районної ради Харківської областіради Харківської області</t>
  </si>
  <si>
    <t xml:space="preserve">          25457628,Вербівська загальноосвітня школа І-ІІІступенів Балаклійської районної ради Харківської області</t>
  </si>
  <si>
    <r>
      <t xml:space="preserve">       06 </t>
    </r>
    <r>
      <rPr>
        <sz val="9"/>
        <rFont val="Arial Cyr"/>
        <family val="2"/>
      </rPr>
      <t>Відділ освіти райдержадміністрації</t>
    </r>
  </si>
  <si>
    <r>
      <t xml:space="preserve">код та назва відомчої класифікації видатків та кредитування  </t>
    </r>
    <r>
      <rPr>
        <sz val="9"/>
        <rFont val="Times New Roman Cyr"/>
        <family val="1"/>
      </rPr>
      <t xml:space="preserve"> 06  </t>
    </r>
    <r>
      <rPr>
        <sz val="10"/>
        <rFont val="Times New Roman Cyr"/>
        <family val="1"/>
      </rPr>
      <t>відділ освіти райдержадміністрації</t>
    </r>
  </si>
  <si>
    <t xml:space="preserve"> 25457628,Вербівська загальноосвітня школа І-ІІІступенів Балаклійської районної ради Харківської області</t>
  </si>
  <si>
    <t>А.В.Нікуліна</t>
  </si>
  <si>
    <t>В.П.Гладуш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</si>
  <si>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2019 рік</t>
    </r>
  </si>
  <si>
    <t>П'ятсот вісімдесят сім тисяч сімсот  грн.00коп.</t>
  </si>
  <si>
    <t xml:space="preserve">   .01.2019</t>
  </si>
  <si>
    <t>І.О.Проценко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</si>
  <si>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(в тому числі з дошкільними підрозділами(відділеннями,групами)"</t>
    </r>
  </si>
  <si>
    <t>Чотиристо двадцять п'ять  тисяч шістсот грн 00 коп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</si>
  <si>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(у тому числі з дошкільними підрозділами (відділеннями,групами)"</t>
    </r>
  </si>
  <si>
    <r>
      <t>код та назва Типової програмної класифікації видатків та кредитування місцевих бюджетів:</t>
    </r>
    <r>
      <rPr>
        <sz val="11"/>
        <rFont val="Times New Roman Cyr"/>
        <family val="1"/>
      </rPr>
      <t xml:space="preserve">  06</t>
    </r>
    <r>
      <rPr>
        <b/>
        <sz val="11"/>
        <rFont val="Times New Roman Cyr"/>
        <family val="0"/>
      </rPr>
      <t>11020</t>
    </r>
    <r>
      <rPr>
        <sz val="9"/>
        <rFont val="Times New Roman Cyr"/>
        <family val="1"/>
      </rPr>
      <t xml:space="preserve"> "Надання загальної середньої освіти  закладами загальної середньої освіти (у тому числі з дошкільними підрозділами (відділеннями,групами)"</t>
    </r>
  </si>
  <si>
    <t>Вісім тисяч пятсот  шістдесяд грн.00коп.</t>
  </si>
  <si>
    <t>10.01.2020р.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</si>
  <si>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</si>
  <si>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r>
      <t xml:space="preserve">ПЛАН  АСИГНУВАНЬ </t>
    </r>
    <r>
      <rPr>
        <sz val="12"/>
        <rFont val="Arial Cyr"/>
        <family val="0"/>
      </rPr>
      <t xml:space="preserve">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</si>
  <si>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t xml:space="preserve">  "01" 01. 2021р.</t>
  </si>
  <si>
    <r>
      <t xml:space="preserve"> </t>
    </r>
    <r>
      <rPr>
        <b/>
        <sz val="12"/>
        <rFont val="Arial Cyr"/>
        <family val="0"/>
      </rPr>
      <t xml:space="preserve">  на   2021 рік</t>
    </r>
  </si>
  <si>
    <t>ЗВЕДЕННЯ ПОКАЗНИКІВ СПЕЦІАЛЬНОГО ФОНДУ КОШТОРИСУ  на 2021 рік</t>
  </si>
  <si>
    <r>
      <t xml:space="preserve">       06 </t>
    </r>
    <r>
      <rPr>
        <sz val="9"/>
        <rFont val="Arial Cyr"/>
        <family val="2"/>
      </rPr>
      <t>Відділ освіти місцевої ради</t>
    </r>
  </si>
  <si>
    <r>
      <t>0611021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освіти"</t>
    </r>
  </si>
  <si>
    <t>Чотири мільйонадвісті пятдесят шість тисяч сімсот двадцять шість грн 00 коп</t>
  </si>
  <si>
    <t>Т.в.о. начальника відділу освіти Балаклійської міської ради</t>
  </si>
  <si>
    <t xml:space="preserve">                                                        О.В.БЕЙС</t>
  </si>
  <si>
    <t>Погоджено</t>
  </si>
  <si>
    <t>Голова профспілки</t>
  </si>
  <si>
    <t xml:space="preserve">        ___________       Т.І. ПУРИК</t>
  </si>
  <si>
    <t xml:space="preserve">                             Т.І. Пурик</t>
  </si>
  <si>
    <t>0611120 "Підвищення кваліфікації  перепідготовка кадрів закладами післядипломної освіти"</t>
  </si>
  <si>
    <t>Вісім тисяч  грн 00 коп</t>
  </si>
  <si>
    <t xml:space="preserve">                                    О.В.Бейс</t>
  </si>
  <si>
    <t xml:space="preserve">                  О.В.БЕЙС</t>
  </si>
  <si>
    <r>
      <t xml:space="preserve">06     </t>
    </r>
    <r>
      <rPr>
        <sz val="7"/>
        <rFont val="Times New Roman Cyr"/>
        <family val="1"/>
      </rPr>
      <t xml:space="preserve"> </t>
    </r>
    <r>
      <rPr>
        <sz val="11"/>
        <rFont val="Times New Roman Cyr"/>
        <family val="1"/>
      </rPr>
      <t>відділ освіти місцевої ради</t>
    </r>
  </si>
  <si>
    <r>
      <t>0611120</t>
    </r>
    <r>
      <rPr>
        <sz val="10"/>
        <rFont val="Times New Roman Cyr"/>
        <family val="0"/>
      </rPr>
      <t xml:space="preserve"> "Підвищення кваліфікації,перепідготовка кадрів закладами післядипломної освіти"</t>
    </r>
  </si>
  <si>
    <t>Вісім  тисяч    грн.00коп.</t>
  </si>
  <si>
    <r>
      <t>0611120 "Підвищення кваліфікації,перепідготовка кадрів закладами післядипломної освіти</t>
    </r>
    <r>
      <rPr>
        <sz val="10"/>
        <rFont val="Times New Roman Cyr"/>
        <family val="0"/>
      </rPr>
      <t>"</t>
    </r>
  </si>
  <si>
    <t xml:space="preserve">                           О.В.БЕЙС</t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</si>
  <si>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>ідділ освіти місцевої ради</t>
    </r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</si>
  <si>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 xml:space="preserve">ідділ освіти місцевої ради </t>
    </r>
  </si>
  <si>
    <t>Директор ліцею</t>
  </si>
  <si>
    <t>Погоджено ПК</t>
  </si>
  <si>
    <t>0611021 "Надання загальної середньої освіти  закладами загальної середньої освіти "</t>
  </si>
  <si>
    <t xml:space="preserve">м.Балаклія Ізюмського р-н Харківської області </t>
  </si>
  <si>
    <t>В.О.Начальника відділу освіти Балаклійської міської ради</t>
  </si>
  <si>
    <t xml:space="preserve">                             </t>
  </si>
  <si>
    <t xml:space="preserve">                              Оксана ДВОРІЧАНСЬКА  </t>
  </si>
  <si>
    <t xml:space="preserve">          25457278,Балаклійський ліцей №3 Балаклійської міської ради Харківської області</t>
  </si>
  <si>
    <t>Головний бухгалтер</t>
  </si>
  <si>
    <t>Яна ГАВРАШЕНКО</t>
  </si>
  <si>
    <t>Чотири  мільйони шістсот п'ятдесят дев'ять тисяч чотириста вісімдесят шість  грн. 00коп.</t>
  </si>
  <si>
    <t>УТОЧНЕНИЙ КОШТОРИС на 2023 рік</t>
  </si>
  <si>
    <t>Віта КОВАЛЕНКО</t>
  </si>
  <si>
    <t>Капітальне будівництво(придбання) інших об'єктів</t>
  </si>
  <si>
    <t>Капітальний ремонт інших об'єктів</t>
  </si>
  <si>
    <t>Реконструкція та реставрація інших об'єктів</t>
  </si>
  <si>
    <t>Продукти  харчування</t>
  </si>
  <si>
    <t xml:space="preserve"> - оплата теплопостачання</t>
  </si>
  <si>
    <t xml:space="preserve"> - оплата водопостачання та водовідведення</t>
  </si>
  <si>
    <t xml:space="preserve"> - оплата електроенегрії</t>
  </si>
  <si>
    <t xml:space="preserve"> - оплата природного газу</t>
  </si>
  <si>
    <t xml:space="preserve"> - оплата інших енергоносіїв</t>
  </si>
  <si>
    <t xml:space="preserve">Предмети,матеріали,обладнання та інвентар </t>
  </si>
  <si>
    <t xml:space="preserve">   Інші надходження, у тому числі:</t>
  </si>
  <si>
    <t>Залишкі коштів на початок періоду</t>
  </si>
  <si>
    <t xml:space="preserve">         освітні послуги,батьківська плата</t>
  </si>
  <si>
    <t>надходження від плати за послуги, що надаються бюджетними установами згідно із законодавством, з них:</t>
  </si>
  <si>
    <t>Інші  джерела власних надходжень бюджетних установ, з них:</t>
  </si>
  <si>
    <t xml:space="preserve">         благодійні внески, гранти, дарунки</t>
  </si>
  <si>
    <t xml:space="preserve">         від реалізації в установленому порядку майна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</si>
</sst>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"/>
    <numFmt numFmtId="203" formatCode="0.0E+00;\훐"/>
    <numFmt numFmtId="204" formatCode="0.0E+00;\销"/>
    <numFmt numFmtId="205" formatCode="0E+00;\销"/>
    <numFmt numFmtId="206" formatCode="[$-FC19]d\ mmmm\ yyyy\ &quot;г.&quot;"/>
    <numFmt numFmtId="207" formatCode="dd/mm/yy;@"/>
    <numFmt numFmtId="208" formatCode="[$-422]d\ mmmm\ yyyy&quot; р.&quot;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i/>
      <sz val="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u val="single"/>
      <sz val="7"/>
      <name val="Times New Roman Cyr"/>
      <family val="1"/>
    </font>
    <font>
      <sz val="12"/>
      <name val="Arial Cyr"/>
      <family val="2"/>
    </font>
    <font>
      <i/>
      <sz val="7"/>
      <name val="Arial Cyr"/>
      <family val="2"/>
    </font>
    <font>
      <sz val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sz val="7"/>
      <name val="Arial Cyr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sz val="6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b/>
      <i/>
      <sz val="9"/>
      <name val="Times New Roman Cyr"/>
      <family val="1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i/>
      <sz val="8"/>
      <name val="Times New Roman Cyr"/>
      <family val="1"/>
    </font>
    <font>
      <b/>
      <i/>
      <sz val="7"/>
      <name val="Arial Cyr"/>
      <family val="2"/>
    </font>
    <font>
      <b/>
      <sz val="12"/>
      <name val="Arial Cyr"/>
      <family val="0"/>
    </font>
    <font>
      <b/>
      <sz val="7"/>
      <name val="Times New Roman Cyr"/>
      <family val="0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4"/>
      <name val="Times New Roman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left"/>
      <protection/>
    </xf>
    <xf numFmtId="0" fontId="30" fillId="0" borderId="0" xfId="53" applyFont="1">
      <alignment/>
      <protection/>
    </xf>
    <xf numFmtId="0" fontId="8" fillId="0" borderId="0" xfId="53" applyFont="1" applyAlignment="1">
      <alignment horizontal="center" vertical="top"/>
      <protection/>
    </xf>
    <xf numFmtId="0" fontId="31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top"/>
      <protection/>
    </xf>
    <xf numFmtId="0" fontId="32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 applyAlignment="1">
      <alignment wrapText="1"/>
      <protection/>
    </xf>
    <xf numFmtId="0" fontId="8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35" fillId="0" borderId="11" xfId="53" applyFont="1" applyFill="1" applyBorder="1" applyAlignment="1">
      <alignment horizontal="center"/>
      <protection/>
    </xf>
    <xf numFmtId="0" fontId="12" fillId="0" borderId="0" xfId="53" applyFont="1" applyFill="1">
      <alignment/>
      <protection/>
    </xf>
    <xf numFmtId="0" fontId="36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>
      <alignment/>
      <protection/>
    </xf>
    <xf numFmtId="0" fontId="19" fillId="0" borderId="11" xfId="53" applyFont="1" applyFill="1" applyBorder="1">
      <alignment/>
      <protection/>
    </xf>
    <xf numFmtId="0" fontId="36" fillId="0" borderId="11" xfId="53" applyFont="1" applyFill="1" applyBorder="1">
      <alignment/>
      <protection/>
    </xf>
    <xf numFmtId="0" fontId="36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37" fillId="0" borderId="11" xfId="53" applyFont="1" applyFill="1" applyBorder="1" applyAlignment="1">
      <alignment wrapText="1"/>
      <protection/>
    </xf>
    <xf numFmtId="0" fontId="12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wrapText="1"/>
      <protection/>
    </xf>
    <xf numFmtId="0" fontId="7" fillId="0" borderId="11" xfId="53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center"/>
      <protection/>
    </xf>
    <xf numFmtId="0" fontId="30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left" wrapText="1"/>
      <protection/>
    </xf>
    <xf numFmtId="0" fontId="37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vertical="top" wrapText="1"/>
      <protection/>
    </xf>
    <xf numFmtId="0" fontId="19" fillId="0" borderId="11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5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 vertical="top"/>
      <protection/>
    </xf>
    <xf numFmtId="0" fontId="11" fillId="0" borderId="15" xfId="53" applyFont="1" applyFill="1" applyBorder="1" applyAlignment="1">
      <alignment horizontal="center" vertical="top"/>
      <protection/>
    </xf>
    <xf numFmtId="0" fontId="38" fillId="0" borderId="0" xfId="53" applyFont="1" applyFill="1">
      <alignment/>
      <protection/>
    </xf>
    <xf numFmtId="0" fontId="11" fillId="0" borderId="11" xfId="53" applyFont="1" applyFill="1" applyBorder="1" applyAlignment="1">
      <alignment horizontal="center" vertical="top"/>
      <protection/>
    </xf>
    <xf numFmtId="0" fontId="38" fillId="0" borderId="11" xfId="53" applyFont="1" applyFill="1" applyBorder="1">
      <alignment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38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left" vertical="top"/>
      <protection/>
    </xf>
    <xf numFmtId="0" fontId="39" fillId="0" borderId="0" xfId="53" applyFont="1" applyFill="1" applyBorder="1" applyAlignment="1">
      <alignment horizontal="left"/>
      <protection/>
    </xf>
    <xf numFmtId="0" fontId="40" fillId="0" borderId="0" xfId="53" applyFont="1" applyBorder="1" applyAlignment="1">
      <alignment horizontal="center"/>
      <protection/>
    </xf>
    <xf numFmtId="0" fontId="40" fillId="0" borderId="0" xfId="53" applyFont="1" applyFill="1" applyBorder="1" applyAlignment="1">
      <alignment horizontal="centerContinuous"/>
      <protection/>
    </xf>
    <xf numFmtId="0" fontId="40" fillId="0" borderId="0" xfId="53" applyFont="1">
      <alignment/>
      <protection/>
    </xf>
    <xf numFmtId="0" fontId="12" fillId="0" borderId="0" xfId="53" applyFont="1" applyFill="1" applyAlignme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Fill="1" applyAlignment="1">
      <alignment horizontal="centerContinuous"/>
      <protection/>
    </xf>
    <xf numFmtId="0" fontId="12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2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6" fillId="0" borderId="0" xfId="53" applyFont="1" applyBorder="1" applyAlignment="1">
      <alignment horizontal="center"/>
      <protection/>
    </xf>
    <xf numFmtId="0" fontId="0" fillId="33" borderId="0" xfId="0" applyFill="1" applyAlignment="1">
      <alignment/>
    </xf>
    <xf numFmtId="0" fontId="15" fillId="33" borderId="17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Continuous" wrapText="1"/>
    </xf>
    <xf numFmtId="0" fontId="41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23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0" borderId="11" xfId="0" applyFont="1" applyBorder="1" applyAlignment="1">
      <alignment horizontal="center"/>
    </xf>
    <xf numFmtId="0" fontId="8" fillId="0" borderId="11" xfId="53" applyFont="1" applyFill="1" applyBorder="1" applyAlignment="1">
      <alignment horizontal="center" vertical="center"/>
      <protection/>
    </xf>
    <xf numFmtId="0" fontId="36" fillId="0" borderId="11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top" wrapText="1"/>
      <protection/>
    </xf>
    <xf numFmtId="0" fontId="44" fillId="0" borderId="11" xfId="53" applyFont="1" applyBorder="1" applyAlignment="1">
      <alignment horizontal="center" vertical="top" wrapText="1"/>
      <protection/>
    </xf>
    <xf numFmtId="0" fontId="45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33" borderId="0" xfId="53" applyFont="1" applyFill="1" applyBorder="1" applyAlignment="1">
      <alignment horizontal="left" wrapText="1"/>
      <protection/>
    </xf>
    <xf numFmtId="0" fontId="32" fillId="33" borderId="0" xfId="53" applyFont="1" applyFill="1" applyBorder="1" applyAlignment="1">
      <alignment horizontal="left"/>
      <protection/>
    </xf>
    <xf numFmtId="0" fontId="11" fillId="33" borderId="0" xfId="53" applyFont="1" applyFill="1" applyBorder="1" applyAlignment="1">
      <alignment horizontal="left" vertical="top"/>
      <protection/>
    </xf>
    <xf numFmtId="0" fontId="8" fillId="33" borderId="10" xfId="53" applyFont="1" applyFill="1" applyBorder="1">
      <alignment/>
      <protection/>
    </xf>
    <xf numFmtId="0" fontId="32" fillId="33" borderId="0" xfId="53" applyFont="1" applyFill="1" applyBorder="1" applyAlignment="1">
      <alignment horizontal="left" wrapText="1"/>
      <protection/>
    </xf>
    <xf numFmtId="0" fontId="29" fillId="33" borderId="0" xfId="53" applyFont="1" applyFill="1" applyBorder="1" applyAlignment="1">
      <alignment horizontal="center"/>
      <protection/>
    </xf>
    <xf numFmtId="0" fontId="11" fillId="33" borderId="0" xfId="53" applyFont="1" applyFill="1" applyBorder="1" applyAlignment="1">
      <alignment horizontal="center" vertical="top"/>
      <protection/>
    </xf>
    <xf numFmtId="0" fontId="40" fillId="33" borderId="17" xfId="53" applyFont="1" applyFill="1" applyBorder="1" applyAlignment="1">
      <alignment horizontal="center"/>
      <protection/>
    </xf>
    <xf numFmtId="0" fontId="40" fillId="33" borderId="0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center" wrapText="1"/>
      <protection/>
    </xf>
    <xf numFmtId="0" fontId="11" fillId="33" borderId="0" xfId="53" applyFont="1" applyFill="1" applyBorder="1" applyAlignment="1">
      <alignment horizontal="centerContinuous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wrapText="1"/>
      <protection/>
    </xf>
    <xf numFmtId="0" fontId="32" fillId="33" borderId="0" xfId="53" applyFont="1" applyFill="1" applyAlignment="1">
      <alignment wrapText="1"/>
      <protection/>
    </xf>
    <xf numFmtId="0" fontId="40" fillId="33" borderId="0" xfId="53" applyFont="1" applyFill="1" applyBorder="1" applyAlignment="1">
      <alignment horizontal="centerContinuous"/>
      <protection/>
    </xf>
    <xf numFmtId="0" fontId="40" fillId="33" borderId="0" xfId="53" applyFont="1" applyFill="1" applyBorder="1" applyAlignment="1">
      <alignment horizontal="left" wrapText="1"/>
      <protection/>
    </xf>
    <xf numFmtId="0" fontId="40" fillId="33" borderId="0" xfId="53" applyFont="1" applyFill="1" applyAlignment="1">
      <alignment wrapText="1"/>
      <protection/>
    </xf>
    <xf numFmtId="0" fontId="8" fillId="33" borderId="0" xfId="53" applyFont="1" applyFill="1" applyBorder="1">
      <alignment/>
      <protection/>
    </xf>
    <xf numFmtId="0" fontId="32" fillId="33" borderId="0" xfId="53" applyFont="1" applyFill="1" applyAlignment="1">
      <alignment horizontal="left" wrapText="1"/>
      <protection/>
    </xf>
    <xf numFmtId="0" fontId="34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34" fillId="33" borderId="11" xfId="53" applyFont="1" applyFill="1" applyBorder="1" applyAlignment="1">
      <alignment horizontal="left" vertical="center" wrapText="1"/>
      <protection/>
    </xf>
    <xf numFmtId="0" fontId="37" fillId="33" borderId="11" xfId="53" applyFont="1" applyFill="1" applyBorder="1" applyAlignment="1">
      <alignment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wrapText="1"/>
      <protection/>
    </xf>
    <xf numFmtId="0" fontId="37" fillId="33" borderId="11" xfId="53" applyFont="1" applyFill="1" applyBorder="1" applyAlignment="1">
      <alignment vertical="top"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horizont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185" fontId="29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4" fillId="33" borderId="11" xfId="53" applyFont="1" applyFill="1" applyBorder="1" applyAlignment="1">
      <alignment horizontal="center" vertical="center"/>
      <protection/>
    </xf>
    <xf numFmtId="0" fontId="19" fillId="33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34" fillId="0" borderId="11" xfId="5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30" fillId="0" borderId="0" xfId="53" applyFont="1" applyAlignment="1">
      <alignment wrapText="1"/>
      <protection/>
    </xf>
    <xf numFmtId="0" fontId="17" fillId="0" borderId="11" xfId="53" applyFont="1" applyBorder="1" applyAlignment="1">
      <alignment horizontal="center" vertical="top" wrapText="1"/>
      <protection/>
    </xf>
    <xf numFmtId="0" fontId="11" fillId="0" borderId="0" xfId="53" applyFont="1" applyFill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" fontId="46" fillId="34" borderId="10" xfId="0" applyNumberFormat="1" applyFont="1" applyFill="1" applyBorder="1" applyAlignment="1">
      <alignment/>
    </xf>
    <xf numFmtId="185" fontId="9" fillId="34" borderId="1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14" fontId="8" fillId="34" borderId="1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 wrapText="1"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0" fillId="34" borderId="19" xfId="0" applyFill="1" applyBorder="1" applyAlignment="1" applyProtection="1">
      <alignment/>
      <protection locked="0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Continuous"/>
    </xf>
    <xf numFmtId="0" fontId="2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wrapText="1"/>
    </xf>
    <xf numFmtId="0" fontId="23" fillId="34" borderId="11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/>
    </xf>
    <xf numFmtId="0" fontId="21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6" fillId="34" borderId="11" xfId="0" applyFont="1" applyFill="1" applyBorder="1" applyAlignment="1">
      <alignment/>
    </xf>
    <xf numFmtId="0" fontId="26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21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0" fontId="16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22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Continuous" wrapText="1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7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48" fillId="0" borderId="1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wrapText="1"/>
    </xf>
    <xf numFmtId="0" fontId="12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left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0" fillId="0" borderId="0" xfId="53" applyFont="1" applyBorder="1" applyAlignment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48" fillId="0" borderId="0" xfId="0" applyFont="1" applyFill="1" applyAlignment="1" applyProtection="1">
      <alignment horizontal="left" vertical="center"/>
      <protection locked="0"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14" fontId="50" fillId="0" borderId="17" xfId="0" applyNumberFormat="1" applyFont="1" applyFill="1" applyBorder="1" applyAlignment="1" applyProtection="1">
      <alignment horizontal="center" vertical="top"/>
      <protection/>
    </xf>
    <xf numFmtId="0" fontId="50" fillId="0" borderId="17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40" fillId="33" borderId="17" xfId="53" applyFont="1" applyFill="1" applyBorder="1" applyAlignment="1">
      <alignment horizontal="center"/>
      <protection/>
    </xf>
    <xf numFmtId="0" fontId="40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5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/>
      <protection/>
    </xf>
    <xf numFmtId="0" fontId="18" fillId="0" borderId="21" xfId="53" applyFont="1" applyBorder="1" applyAlignment="1">
      <alignment horizontal="left"/>
      <protection/>
    </xf>
    <xf numFmtId="0" fontId="16" fillId="0" borderId="13" xfId="53" applyFont="1" applyBorder="1" applyAlignment="1">
      <alignment horizontal="left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wrapText="1"/>
      <protection/>
    </xf>
    <xf numFmtId="0" fontId="0" fillId="0" borderId="10" xfId="53" applyFill="1" applyBorder="1" applyAlignment="1">
      <alignment horizontal="left" wrapText="1"/>
      <protection/>
    </xf>
    <xf numFmtId="0" fontId="30" fillId="0" borderId="22" xfId="53" applyFont="1" applyFill="1" applyBorder="1" applyAlignment="1">
      <alignment horizontal="left" wrapText="1"/>
      <protection/>
    </xf>
    <xf numFmtId="0" fontId="0" fillId="0" borderId="22" xfId="53" applyFont="1" applyFill="1" applyBorder="1" applyAlignment="1">
      <alignment horizontal="left" wrapText="1"/>
      <protection/>
    </xf>
    <xf numFmtId="0" fontId="29" fillId="0" borderId="0" xfId="53" applyFont="1" applyAlignment="1">
      <alignment horizontal="center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15" fillId="0" borderId="17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5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 applyProtection="1">
      <alignment horizontal="center" wrapText="1"/>
      <protection locked="0"/>
    </xf>
    <xf numFmtId="0" fontId="19" fillId="34" borderId="10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 applyProtection="1">
      <alignment horizontal="center" wrapText="1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/>
    </xf>
    <xf numFmtId="0" fontId="15" fillId="34" borderId="17" xfId="0" applyFont="1" applyFill="1" applyBorder="1" applyAlignment="1" applyProtection="1">
      <alignment horizontal="left"/>
      <protection locked="0"/>
    </xf>
    <xf numFmtId="0" fontId="12" fillId="34" borderId="22" xfId="0" applyFont="1" applyFill="1" applyBorder="1" applyAlignment="1" applyProtection="1">
      <alignment horizontal="center" wrapText="1"/>
      <protection locked="0"/>
    </xf>
    <xf numFmtId="0" fontId="11" fillId="34" borderId="22" xfId="0" applyFont="1" applyFill="1" applyBorder="1" applyAlignment="1" applyProtection="1">
      <alignment horizontal="center" wrapText="1"/>
      <protection locked="0"/>
    </xf>
    <xf numFmtId="0" fontId="19" fillId="34" borderId="22" xfId="0" applyFont="1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>
      <alignment horizontal="center"/>
    </xf>
    <xf numFmtId="0" fontId="10" fillId="34" borderId="17" xfId="53" applyFont="1" applyFill="1" applyBorder="1" applyAlignment="1">
      <alignment horizontal="center"/>
      <protection/>
    </xf>
    <xf numFmtId="0" fontId="10" fillId="34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0" fillId="0" borderId="17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12" fillId="0" borderId="22" xfId="0" applyFont="1" applyFill="1" applyBorder="1" applyAlignment="1" applyProtection="1">
      <alignment horizontal="center" wrapText="1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80;\&#1056;&#1110;&#1095;&#1085;&#1080;&#1081;%20&#1087;&#1083;&#1072;&#1085;%20&#1089;&#1087;&#1077;&#1094;&#1110;&#1072;&#1083;&#1100;&#1085;&#1086;&#1075;&#1086;%20&#1092;&#1086;&#1085;&#1076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7;&#1072;&#1075;&#1072;&#1083;&#1100;&#1085;&#1080;&#1081;%20&#1092;&#1086;&#1085;&#1076;%202023%20&#1088;.&#1079;&#1084;&#1110;&#1085;&#1080;%20&#1076;&#1086;&#1074;&#1110;&#1076;&#1086;&#1082;\&#1095;&#1077;&#1088;&#1074;&#1077;&#1085;&#1100;%20%202023\&#1065;&#1086;&#1084;&#1080;&#1089;&#1103;&#1095;&#1085;.-&#1047;&#1040;&#1043;&#1040;&#1051;&#1068;&#1053;%20&#1060;&#1054;&#1053;&#1044;%202023%20-%20&#1055;&#1051;&#1040;&#1053;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лади освіти"/>
      <sheetName val="Лист1"/>
    </sheetNames>
    <sheetDataSet>
      <sheetData sheetId="0">
        <row r="10">
          <cell r="K10">
            <v>0</v>
          </cell>
          <cell r="AF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Особл освіт 1"/>
      <sheetName val="освітня 01"/>
      <sheetName val="дотац 01"/>
      <sheetName val="місцев. 01"/>
      <sheetName val="спільні 01"/>
      <sheetName val="місцеві (Курсові)1"/>
      <sheetName val="Особл освіт 2"/>
      <sheetName val="лютий"/>
      <sheetName val="освіт 02"/>
      <sheetName val="дотац 02"/>
      <sheetName val="місцевий 02"/>
      <sheetName val="райн(курсові)2"/>
      <sheetName val="дотац 03"/>
      <sheetName val="березень"/>
      <sheetName val="спільні 02"/>
      <sheetName val="Особл освіт 3"/>
      <sheetName val="освітн 03"/>
      <sheetName val="район 03"/>
      <sheetName val="спільні 03"/>
      <sheetName val="район(курсові)3"/>
      <sheetName val="квітень"/>
      <sheetName val="Особл освіт 4"/>
      <sheetName val="район 04"/>
      <sheetName val="освітн 04"/>
      <sheetName val="спільні 04"/>
      <sheetName val="дотац 04"/>
      <sheetName val="район(курсові)4"/>
      <sheetName val="травень"/>
      <sheetName val="Особл освіт5"/>
      <sheetName val="район 05"/>
      <sheetName val="освітн 05"/>
      <sheetName val="спільні 05"/>
      <sheetName val="дотац 05"/>
      <sheetName val="район(курсові)5"/>
      <sheetName val="червень"/>
      <sheetName val="Особл освіт 6"/>
      <sheetName val="освітн 06"/>
      <sheetName val="спільні 06"/>
      <sheetName val="район 06"/>
      <sheetName val="дотац 06"/>
      <sheetName val="район(курс)6"/>
      <sheetName val="липень"/>
      <sheetName val="Особл осві 7"/>
      <sheetName val="освітн 07"/>
      <sheetName val="район 07"/>
      <sheetName val="спільні 07"/>
      <sheetName val="дотац 07"/>
      <sheetName val="район(курс)7"/>
      <sheetName val="освітн 08"/>
      <sheetName val="серпень"/>
      <sheetName val="Особл освіт 8"/>
      <sheetName val="район 08"/>
      <sheetName val="спільні 08"/>
      <sheetName val="дотац 08"/>
      <sheetName val="район(курс)8"/>
      <sheetName val="вересень"/>
      <sheetName val="Особл осві 9"/>
      <sheetName val="освітн 09"/>
      <sheetName val="район 09"/>
      <sheetName val="спільні 09"/>
      <sheetName val="дотац 09"/>
      <sheetName val="район(курси)9"/>
      <sheetName val="жовтень"/>
      <sheetName val="Особл освіт 10"/>
      <sheetName val="освітн 10"/>
      <sheetName val="район 10"/>
      <sheetName val="спільні 10"/>
      <sheetName val="дотац 10"/>
      <sheetName val="райн(курс)10"/>
      <sheetName val="листопад"/>
      <sheetName val="район 11"/>
      <sheetName val="Особл освіт 11"/>
      <sheetName val="освітн 11"/>
      <sheetName val="спільні 11"/>
      <sheetName val="райо(курс)11"/>
      <sheetName val="дотац 11"/>
      <sheetName val="грудень"/>
      <sheetName val="Особл освіт 12"/>
      <sheetName val="освітн 12"/>
      <sheetName val="район 12"/>
      <sheetName val="спільні 12"/>
      <sheetName val="дотац 12"/>
      <sheetName val="район(курс)12"/>
      <sheetName val="Лист1"/>
    </sheetNames>
    <sheetDataSet>
      <sheetData sheetId="80">
        <row r="11">
          <cell r="BP11">
            <v>0</v>
          </cell>
          <cell r="BR11">
            <v>459355</v>
          </cell>
          <cell r="BS11">
            <v>31280</v>
          </cell>
          <cell r="BT11">
            <v>199375</v>
          </cell>
          <cell r="BV11">
            <v>13800</v>
          </cell>
          <cell r="BZ11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19">
      <selection activeCell="E66" sqref="E66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10.00390625" style="83" customWidth="1"/>
  </cols>
  <sheetData>
    <row r="1" spans="9:15" ht="15.75">
      <c r="I1" s="1" t="s">
        <v>0</v>
      </c>
      <c r="J1" s="2"/>
      <c r="K1" s="12"/>
      <c r="M1" s="370">
        <f>SUM(O23)</f>
        <v>0</v>
      </c>
      <c r="N1" s="370"/>
      <c r="O1" s="175" t="s">
        <v>169</v>
      </c>
    </row>
    <row r="2" spans="9:15" ht="9.75" customHeight="1">
      <c r="I2" s="1"/>
      <c r="J2" s="2"/>
      <c r="M2" s="371" t="s">
        <v>1</v>
      </c>
      <c r="N2" s="371"/>
      <c r="O2" s="371"/>
    </row>
    <row r="3" spans="9:15" ht="32.25" customHeight="1">
      <c r="I3" s="373" t="s">
        <v>187</v>
      </c>
      <c r="J3" s="373"/>
      <c r="K3" s="373"/>
      <c r="L3" s="373"/>
      <c r="M3" s="373"/>
      <c r="N3" s="373"/>
      <c r="O3" s="373"/>
    </row>
    <row r="4" spans="9:15" ht="9.75" customHeight="1">
      <c r="I4" s="378" t="s">
        <v>2</v>
      </c>
      <c r="J4" s="378"/>
      <c r="K4" s="378"/>
      <c r="L4" s="378"/>
      <c r="M4" s="378"/>
      <c r="N4" s="378"/>
      <c r="O4" s="378"/>
    </row>
    <row r="5" spans="9:15" ht="15.75" customHeight="1">
      <c r="I5" s="379" t="s">
        <v>165</v>
      </c>
      <c r="J5" s="379"/>
      <c r="K5" s="379"/>
      <c r="L5" s="379"/>
      <c r="M5" s="379"/>
      <c r="N5" s="379"/>
      <c r="O5" s="379"/>
    </row>
    <row r="6" spans="9:15" ht="10.5" customHeight="1">
      <c r="I6" s="374" t="s">
        <v>3</v>
      </c>
      <c r="J6" s="374"/>
      <c r="K6" s="374"/>
      <c r="L6" s="374"/>
      <c r="M6" s="374"/>
      <c r="N6" s="374"/>
      <c r="O6" s="374"/>
    </row>
    <row r="7" spans="9:15" ht="14.25" customHeight="1">
      <c r="I7" s="372"/>
      <c r="J7" s="372"/>
      <c r="K7" s="372"/>
      <c r="L7" s="372"/>
      <c r="M7" s="372"/>
      <c r="N7" s="372"/>
      <c r="O7" s="372"/>
    </row>
    <row r="8" spans="9:15" ht="8.25" customHeight="1">
      <c r="I8" s="3"/>
      <c r="J8" s="4"/>
      <c r="K8" s="3" t="s">
        <v>4</v>
      </c>
      <c r="N8" s="371" t="s">
        <v>5</v>
      </c>
      <c r="O8" s="371"/>
    </row>
    <row r="9" spans="9:13" ht="12.75">
      <c r="I9" s="172" t="s">
        <v>191</v>
      </c>
      <c r="J9" s="250"/>
      <c r="M9" s="5" t="s">
        <v>6</v>
      </c>
    </row>
    <row r="10" spans="9:10" ht="8.25" customHeight="1">
      <c r="I10" s="371" t="s">
        <v>7</v>
      </c>
      <c r="J10" s="371"/>
    </row>
    <row r="11" spans="1:21" s="12" customFormat="1" ht="30.75" customHeight="1">
      <c r="A11" s="384" t="s">
        <v>192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/>
      <c r="Q11"/>
      <c r="R11" s="84"/>
      <c r="S11" s="85"/>
      <c r="T11" s="85"/>
      <c r="U11" s="86"/>
    </row>
    <row r="13" spans="1:15" ht="33.75" customHeight="1">
      <c r="A13" s="376" t="s">
        <v>173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10"/>
    </row>
    <row r="14" spans="1:14" ht="12.75">
      <c r="A14" s="97"/>
      <c r="B14" s="375" t="s">
        <v>8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</row>
    <row r="15" spans="1:14" ht="12.75">
      <c r="A15" s="383" t="s">
        <v>174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</row>
    <row r="16" spans="2:14" ht="12.75">
      <c r="B16" s="381" t="s">
        <v>9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82" t="s">
        <v>113</v>
      </c>
      <c r="B18" s="382"/>
      <c r="C18" s="382"/>
      <c r="D18" s="382"/>
      <c r="E18" s="386" t="s">
        <v>177</v>
      </c>
      <c r="F18" s="387"/>
      <c r="G18" s="387"/>
      <c r="H18" s="387"/>
      <c r="I18" s="387"/>
      <c r="J18" s="387"/>
      <c r="K18" s="387"/>
      <c r="L18" s="387"/>
      <c r="M18" s="387"/>
      <c r="N18" s="387"/>
      <c r="O18" s="87"/>
    </row>
    <row r="19" ht="6" customHeight="1">
      <c r="A19" s="8"/>
    </row>
    <row r="20" spans="1:15" ht="39" customHeight="1">
      <c r="A20" s="385" t="s">
        <v>170</v>
      </c>
      <c r="B20" s="385"/>
      <c r="C20" s="385"/>
      <c r="D20" s="385"/>
      <c r="E20" s="377" t="s">
        <v>188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L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>SUM(M29:M33)</f>
        <v>0</v>
      </c>
      <c r="N28" s="24">
        <f>SUM(N29:N33)</f>
        <v>0</v>
      </c>
      <c r="O28" s="255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>SUM(M31+M32+M44)</f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80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80"/>
      <c r="C59" s="110"/>
      <c r="D59" s="97"/>
      <c r="E59" s="97"/>
      <c r="F59" s="97"/>
      <c r="G59" s="97"/>
      <c r="H59" s="98" t="s">
        <v>4</v>
      </c>
      <c r="I59" s="97"/>
      <c r="J59" s="97"/>
      <c r="K59" s="375" t="s">
        <v>5</v>
      </c>
      <c r="L59" s="375"/>
      <c r="M59" s="375"/>
      <c r="N59" s="375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185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88" t="s">
        <v>5</v>
      </c>
      <c r="L61" s="388"/>
      <c r="M61" s="388"/>
      <c r="N61" s="388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">
        <v>194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A15:N15"/>
    <mergeCell ref="A11:O11"/>
    <mergeCell ref="A20:D20"/>
    <mergeCell ref="E18:N18"/>
    <mergeCell ref="K61:N61"/>
    <mergeCell ref="K59:N59"/>
    <mergeCell ref="A13:N13"/>
    <mergeCell ref="E20:O20"/>
    <mergeCell ref="I4:O4"/>
    <mergeCell ref="I5:O5"/>
    <mergeCell ref="B58:B59"/>
    <mergeCell ref="B14:N14"/>
    <mergeCell ref="N8:O8"/>
    <mergeCell ref="B16:N16"/>
    <mergeCell ref="A18:D18"/>
    <mergeCell ref="M1:N1"/>
    <mergeCell ref="M2:O2"/>
    <mergeCell ref="I7:O7"/>
    <mergeCell ref="I3:O3"/>
    <mergeCell ref="I6:O6"/>
    <mergeCell ref="I10:J10"/>
  </mergeCells>
  <printOptions/>
  <pageMargins left="0.2755905511811024" right="0.11811023622047245" top="0.4724409448818898" bottom="0.31496062992125984" header="0.1968503937007874" footer="0.1968503937007874"/>
  <pageSetup horizontalDpi="120" verticalDpi="12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"/>
  <sheetViews>
    <sheetView zoomScalePageLayoutView="0" workbookViewId="0" topLeftCell="A40">
      <selection activeCell="D25" sqref="D25"/>
    </sheetView>
  </sheetViews>
  <sheetFormatPr defaultColWidth="9.00390625" defaultRowHeight="12.75"/>
  <cols>
    <col min="1" max="1" width="21.625" style="253" customWidth="1"/>
    <col min="2" max="2" width="5.00390625" style="253" customWidth="1"/>
    <col min="3" max="3" width="7.375" style="253" customWidth="1"/>
    <col min="4" max="4" width="7.625" style="253" customWidth="1"/>
    <col min="5" max="5" width="7.125" style="253" customWidth="1"/>
    <col min="6" max="14" width="6.375" style="253" customWidth="1"/>
    <col min="15" max="15" width="8.875" style="254" customWidth="1"/>
    <col min="16" max="16384" width="9.125" style="253" customWidth="1"/>
  </cols>
  <sheetData>
    <row r="1" spans="9:15" ht="15.75">
      <c r="I1" s="261" t="s">
        <v>0</v>
      </c>
      <c r="J1" s="262"/>
      <c r="K1" s="263"/>
      <c r="M1" s="370">
        <f>SUM(O23)</f>
        <v>0</v>
      </c>
      <c r="N1" s="370"/>
      <c r="O1" s="175" t="s">
        <v>169</v>
      </c>
    </row>
    <row r="2" spans="9:15" ht="9.75" customHeight="1">
      <c r="I2" s="261"/>
      <c r="J2" s="262"/>
      <c r="M2" s="403" t="s">
        <v>1</v>
      </c>
      <c r="N2" s="403"/>
      <c r="O2" s="403"/>
    </row>
    <row r="3" spans="9:15" ht="32.25" customHeight="1">
      <c r="I3" s="373" t="s">
        <v>199</v>
      </c>
      <c r="J3" s="373"/>
      <c r="K3" s="373"/>
      <c r="L3" s="373"/>
      <c r="M3" s="373"/>
      <c r="N3" s="373"/>
      <c r="O3" s="373"/>
    </row>
    <row r="4" spans="9:15" ht="9.75" customHeight="1">
      <c r="I4" s="404" t="s">
        <v>2</v>
      </c>
      <c r="J4" s="404"/>
      <c r="K4" s="404"/>
      <c r="L4" s="404"/>
      <c r="M4" s="404"/>
      <c r="N4" s="404"/>
      <c r="O4" s="404"/>
    </row>
    <row r="5" spans="9:15" ht="29.25" customHeight="1">
      <c r="I5" s="405" t="s">
        <v>200</v>
      </c>
      <c r="J5" s="405"/>
      <c r="K5" s="405"/>
      <c r="L5" s="405"/>
      <c r="M5" s="405"/>
      <c r="N5" s="405"/>
      <c r="O5" s="405"/>
    </row>
    <row r="6" spans="9:15" ht="10.5" customHeight="1">
      <c r="I6" s="406" t="s">
        <v>3</v>
      </c>
      <c r="J6" s="406"/>
      <c r="K6" s="406"/>
      <c r="L6" s="406"/>
      <c r="M6" s="406"/>
      <c r="N6" s="406"/>
      <c r="O6" s="406"/>
    </row>
    <row r="7" spans="9:15" ht="14.25" customHeight="1">
      <c r="I7" s="402" t="s">
        <v>201</v>
      </c>
      <c r="J7" s="402"/>
      <c r="K7" s="402"/>
      <c r="L7" s="402"/>
      <c r="M7" s="402"/>
      <c r="N7" s="402"/>
      <c r="O7" s="402"/>
    </row>
    <row r="8" spans="9:15" ht="8.25" customHeight="1">
      <c r="I8" s="264"/>
      <c r="J8" s="265"/>
      <c r="K8" s="264" t="s">
        <v>4</v>
      </c>
      <c r="N8" s="403" t="s">
        <v>5</v>
      </c>
      <c r="O8" s="403"/>
    </row>
    <row r="9" spans="9:13" ht="12.75">
      <c r="I9" s="172"/>
      <c r="J9" s="250"/>
      <c r="M9" s="266" t="s">
        <v>6</v>
      </c>
    </row>
    <row r="10" spans="9:10" ht="8.25" customHeight="1">
      <c r="I10" s="403" t="s">
        <v>7</v>
      </c>
      <c r="J10" s="403"/>
    </row>
    <row r="11" spans="1:21" s="263" customFormat="1" ht="30.75" customHeight="1">
      <c r="A11" s="401" t="s">
        <v>192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253"/>
      <c r="Q11" s="253"/>
      <c r="R11" s="267"/>
      <c r="S11" s="268"/>
      <c r="T11" s="268"/>
      <c r="U11" s="269"/>
    </row>
    <row r="13" spans="1:15" ht="33.75" customHeight="1">
      <c r="A13" s="399" t="s">
        <v>173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270"/>
    </row>
    <row r="14" spans="2:14" ht="12.75">
      <c r="B14" s="398" t="s">
        <v>8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</row>
    <row r="15" spans="1:14" ht="12.75">
      <c r="A15" s="395" t="s">
        <v>174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</row>
    <row r="16" spans="2:14" ht="12.75">
      <c r="B16" s="394" t="s">
        <v>9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</row>
    <row r="17" spans="1:12" ht="12.75">
      <c r="A17" s="252" t="s">
        <v>10</v>
      </c>
      <c r="B17" s="250"/>
      <c r="C17" s="250"/>
      <c r="D17" s="250"/>
      <c r="E17" s="250"/>
      <c r="F17" s="250"/>
      <c r="G17" s="250"/>
      <c r="H17" s="272" t="s">
        <v>11</v>
      </c>
      <c r="I17" s="250"/>
      <c r="J17" s="250"/>
      <c r="K17" s="250"/>
      <c r="L17" s="250"/>
    </row>
    <row r="18" spans="1:15" ht="25.5" customHeight="1">
      <c r="A18" s="385" t="s">
        <v>113</v>
      </c>
      <c r="B18" s="385"/>
      <c r="C18" s="385"/>
      <c r="D18" s="385"/>
      <c r="E18" s="396" t="s">
        <v>197</v>
      </c>
      <c r="F18" s="397"/>
      <c r="G18" s="397"/>
      <c r="H18" s="397"/>
      <c r="I18" s="397"/>
      <c r="J18" s="397"/>
      <c r="K18" s="397"/>
      <c r="L18" s="397"/>
      <c r="M18" s="397"/>
      <c r="N18" s="397"/>
      <c r="O18" s="251"/>
    </row>
    <row r="19" ht="6" customHeight="1">
      <c r="A19" s="252"/>
    </row>
    <row r="20" spans="1:15" ht="39" customHeight="1">
      <c r="A20" s="385" t="s">
        <v>170</v>
      </c>
      <c r="B20" s="385"/>
      <c r="C20" s="385"/>
      <c r="D20" s="385"/>
      <c r="E20" s="377" t="s">
        <v>198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2" ht="6.75" customHeight="1">
      <c r="A21" s="252"/>
      <c r="B21" s="274"/>
      <c r="G21" s="275"/>
      <c r="H21" s="267"/>
      <c r="I21" s="263"/>
      <c r="J21" s="263"/>
      <c r="K21" s="263"/>
      <c r="L21" s="263"/>
    </row>
    <row r="22" spans="1:15" ht="46.5">
      <c r="A22" s="276" t="s">
        <v>59</v>
      </c>
      <c r="B22" s="277" t="s">
        <v>60</v>
      </c>
      <c r="C22" s="278" t="s">
        <v>61</v>
      </c>
      <c r="D22" s="278" t="s">
        <v>62</v>
      </c>
      <c r="E22" s="278" t="s">
        <v>63</v>
      </c>
      <c r="F22" s="278" t="s">
        <v>64</v>
      </c>
      <c r="G22" s="278" t="s">
        <v>65</v>
      </c>
      <c r="H22" s="278" t="s">
        <v>66</v>
      </c>
      <c r="I22" s="278" t="s">
        <v>67</v>
      </c>
      <c r="J22" s="278" t="s">
        <v>68</v>
      </c>
      <c r="K22" s="279" t="s">
        <v>69</v>
      </c>
      <c r="L22" s="278" t="s">
        <v>70</v>
      </c>
      <c r="M22" s="279" t="s">
        <v>71</v>
      </c>
      <c r="N22" s="278" t="s">
        <v>72</v>
      </c>
      <c r="O22" s="280" t="s">
        <v>114</v>
      </c>
    </row>
    <row r="23" spans="1:15" ht="22.5">
      <c r="A23" s="281" t="s">
        <v>115</v>
      </c>
      <c r="B23" s="282"/>
      <c r="C23" s="283">
        <f>C24+C45+C39</f>
        <v>0</v>
      </c>
      <c r="D23" s="284">
        <f aca="true" t="shared" si="0" ref="D23:N23">D24+D45+D39</f>
        <v>0</v>
      </c>
      <c r="E23" s="283">
        <f>E24+E45</f>
        <v>0</v>
      </c>
      <c r="F23" s="283">
        <f>F24+F45</f>
        <v>0</v>
      </c>
      <c r="G23" s="283">
        <f>G24+G45</f>
        <v>0</v>
      </c>
      <c r="H23" s="283">
        <f t="shared" si="0"/>
        <v>0</v>
      </c>
      <c r="I23" s="283">
        <f t="shared" si="0"/>
        <v>0</v>
      </c>
      <c r="J23" s="283">
        <f t="shared" si="0"/>
        <v>0</v>
      </c>
      <c r="K23" s="283">
        <f t="shared" si="0"/>
        <v>0</v>
      </c>
      <c r="L23" s="283">
        <f t="shared" si="0"/>
        <v>0</v>
      </c>
      <c r="M23" s="283">
        <f t="shared" si="0"/>
        <v>0</v>
      </c>
      <c r="N23" s="283">
        <f t="shared" si="0"/>
        <v>0</v>
      </c>
      <c r="O23" s="284">
        <f>O24+O45</f>
        <v>0</v>
      </c>
    </row>
    <row r="24" spans="1:15" ht="12.75">
      <c r="A24" s="285" t="s">
        <v>116</v>
      </c>
      <c r="B24" s="286">
        <v>2000</v>
      </c>
      <c r="C24" s="283">
        <f aca="true" t="shared" si="1" ref="C24:N24">SUM(C28+C25+C44)</f>
        <v>0</v>
      </c>
      <c r="D24" s="284">
        <f>SUM(D28+D25+D44)</f>
        <v>0</v>
      </c>
      <c r="E24" s="283">
        <f t="shared" si="1"/>
        <v>0</v>
      </c>
      <c r="F24" s="283">
        <f t="shared" si="1"/>
        <v>0</v>
      </c>
      <c r="G24" s="283">
        <f t="shared" si="1"/>
        <v>0</v>
      </c>
      <c r="H24" s="283">
        <f t="shared" si="1"/>
        <v>0</v>
      </c>
      <c r="I24" s="283">
        <f t="shared" si="1"/>
        <v>0</v>
      </c>
      <c r="J24" s="283">
        <f t="shared" si="1"/>
        <v>0</v>
      </c>
      <c r="K24" s="283">
        <f t="shared" si="1"/>
        <v>0</v>
      </c>
      <c r="L24" s="283">
        <f t="shared" si="1"/>
        <v>0</v>
      </c>
      <c r="M24" s="283">
        <f t="shared" si="1"/>
        <v>0</v>
      </c>
      <c r="N24" s="283">
        <f t="shared" si="1"/>
        <v>0</v>
      </c>
      <c r="O24" s="255">
        <f aca="true" t="shared" si="2" ref="O24:O50">SUM(C24:N24)</f>
        <v>0</v>
      </c>
    </row>
    <row r="25" spans="1:15" ht="18.75">
      <c r="A25" s="287" t="s">
        <v>139</v>
      </c>
      <c r="B25" s="136">
        <v>2100</v>
      </c>
      <c r="C25" s="283">
        <f aca="true" t="shared" si="3" ref="C25:N25">SUM(C26+C27)</f>
        <v>0</v>
      </c>
      <c r="D25" s="284">
        <f t="shared" si="3"/>
        <v>0</v>
      </c>
      <c r="E25" s="283">
        <f t="shared" si="3"/>
        <v>0</v>
      </c>
      <c r="F25" s="283">
        <f t="shared" si="3"/>
        <v>0</v>
      </c>
      <c r="G25" s="283">
        <f t="shared" si="3"/>
        <v>0</v>
      </c>
      <c r="H25" s="283">
        <f t="shared" si="3"/>
        <v>0</v>
      </c>
      <c r="I25" s="283">
        <f t="shared" si="3"/>
        <v>0</v>
      </c>
      <c r="J25" s="283">
        <f t="shared" si="3"/>
        <v>0</v>
      </c>
      <c r="K25" s="283">
        <f t="shared" si="3"/>
        <v>0</v>
      </c>
      <c r="L25" s="283">
        <f t="shared" si="3"/>
        <v>0</v>
      </c>
      <c r="M25" s="283">
        <f t="shared" si="3"/>
        <v>0</v>
      </c>
      <c r="N25" s="283">
        <f t="shared" si="3"/>
        <v>0</v>
      </c>
      <c r="O25" s="255">
        <f t="shared" si="2"/>
        <v>0</v>
      </c>
    </row>
    <row r="26" spans="1:15" ht="12.75">
      <c r="A26" s="288" t="s">
        <v>147</v>
      </c>
      <c r="B26" s="289">
        <v>2111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55">
        <f t="shared" si="2"/>
        <v>0</v>
      </c>
    </row>
    <row r="27" spans="1:15" ht="12.75">
      <c r="A27" s="290" t="s">
        <v>140</v>
      </c>
      <c r="B27" s="136">
        <v>2120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55">
        <f t="shared" si="2"/>
        <v>0</v>
      </c>
    </row>
    <row r="28" spans="1:15" ht="12.75">
      <c r="A28" s="290" t="s">
        <v>129</v>
      </c>
      <c r="B28" s="291">
        <v>2200</v>
      </c>
      <c r="C28" s="283">
        <f aca="true" t="shared" si="4" ref="C28:N28">SUM(C29:C33)</f>
        <v>0</v>
      </c>
      <c r="D28" s="283">
        <f t="shared" si="4"/>
        <v>0</v>
      </c>
      <c r="E28" s="283">
        <f>SUM(E29:E33)+E39</f>
        <v>0</v>
      </c>
      <c r="F28" s="283">
        <f>SUM(F29:F33)+F39</f>
        <v>0</v>
      </c>
      <c r="G28" s="283">
        <f t="shared" si="4"/>
        <v>0</v>
      </c>
      <c r="H28" s="283">
        <f t="shared" si="4"/>
        <v>0</v>
      </c>
      <c r="I28" s="283">
        <f t="shared" si="4"/>
        <v>0</v>
      </c>
      <c r="J28" s="283">
        <f t="shared" si="4"/>
        <v>0</v>
      </c>
      <c r="K28" s="283">
        <f t="shared" si="4"/>
        <v>0</v>
      </c>
      <c r="L28" s="283">
        <f t="shared" si="4"/>
        <v>0</v>
      </c>
      <c r="M28" s="283">
        <f t="shared" si="4"/>
        <v>0</v>
      </c>
      <c r="N28" s="283">
        <f t="shared" si="4"/>
        <v>0</v>
      </c>
      <c r="O28" s="255">
        <f t="shared" si="2"/>
        <v>0</v>
      </c>
    </row>
    <row r="29" spans="1:15" ht="12.75">
      <c r="A29" s="288" t="s">
        <v>117</v>
      </c>
      <c r="B29" s="289">
        <v>2210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55">
        <f t="shared" si="2"/>
        <v>0</v>
      </c>
    </row>
    <row r="30" spans="1:15" ht="12.75">
      <c r="A30" s="288" t="s">
        <v>35</v>
      </c>
      <c r="B30" s="289">
        <v>2230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55">
        <f t="shared" si="2"/>
        <v>0</v>
      </c>
    </row>
    <row r="31" spans="1:15" ht="12.75">
      <c r="A31" s="288" t="s">
        <v>141</v>
      </c>
      <c r="B31" s="289">
        <v>2240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55">
        <f t="shared" si="2"/>
        <v>0</v>
      </c>
    </row>
    <row r="32" spans="1:15" ht="13.5" customHeight="1">
      <c r="A32" s="290" t="s">
        <v>37</v>
      </c>
      <c r="B32" s="291">
        <v>2250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56">
        <f t="shared" si="2"/>
        <v>0</v>
      </c>
    </row>
    <row r="33" spans="1:15" ht="12.75">
      <c r="A33" s="290" t="s">
        <v>118</v>
      </c>
      <c r="B33" s="291">
        <v>2270</v>
      </c>
      <c r="C33" s="283">
        <f>SUM(C34:C38)</f>
        <v>0</v>
      </c>
      <c r="D33" s="283">
        <f aca="true" t="shared" si="5" ref="D33:N33">SUM(D34:D38)</f>
        <v>0</v>
      </c>
      <c r="E33" s="283">
        <f t="shared" si="5"/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0</v>
      </c>
      <c r="M33" s="283">
        <f t="shared" si="5"/>
        <v>0</v>
      </c>
      <c r="N33" s="283">
        <f t="shared" si="5"/>
        <v>0</v>
      </c>
      <c r="O33" s="256">
        <f t="shared" si="2"/>
        <v>0</v>
      </c>
    </row>
    <row r="34" spans="1:15" ht="12.75">
      <c r="A34" s="288" t="s">
        <v>146</v>
      </c>
      <c r="B34" s="289">
        <v>2271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56">
        <f t="shared" si="2"/>
        <v>0</v>
      </c>
    </row>
    <row r="35" spans="1:15" ht="12.75">
      <c r="A35" s="288" t="s">
        <v>145</v>
      </c>
      <c r="B35" s="289">
        <v>2272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56"/>
    </row>
    <row r="36" spans="1:15" ht="12.75">
      <c r="A36" s="288" t="s">
        <v>144</v>
      </c>
      <c r="B36" s="289">
        <v>2273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56"/>
    </row>
    <row r="37" spans="1:15" ht="12.75">
      <c r="A37" s="288" t="s">
        <v>143</v>
      </c>
      <c r="B37" s="289">
        <v>2274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56"/>
    </row>
    <row r="38" spans="1:15" ht="12.75">
      <c r="A38" s="288" t="s">
        <v>142</v>
      </c>
      <c r="B38" s="289">
        <v>2275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56"/>
    </row>
    <row r="39" spans="1:15" ht="12.75" customHeight="1">
      <c r="A39" s="292" t="s">
        <v>148</v>
      </c>
      <c r="B39" s="293">
        <v>2280</v>
      </c>
      <c r="C39" s="283">
        <f>SUM(C40)</f>
        <v>0</v>
      </c>
      <c r="D39" s="283">
        <f aca="true" t="shared" si="6" ref="D39:N39">SUM(D40)</f>
        <v>0</v>
      </c>
      <c r="E39" s="283">
        <f t="shared" si="6"/>
        <v>0</v>
      </c>
      <c r="F39" s="283">
        <f t="shared" si="6"/>
        <v>0</v>
      </c>
      <c r="G39" s="283">
        <f t="shared" si="6"/>
        <v>0</v>
      </c>
      <c r="H39" s="283">
        <f t="shared" si="6"/>
        <v>0</v>
      </c>
      <c r="I39" s="283">
        <f t="shared" si="6"/>
        <v>0</v>
      </c>
      <c r="J39" s="283">
        <f t="shared" si="6"/>
        <v>0</v>
      </c>
      <c r="K39" s="283">
        <f t="shared" si="6"/>
        <v>0</v>
      </c>
      <c r="L39" s="283">
        <f t="shared" si="6"/>
        <v>0</v>
      </c>
      <c r="M39" s="283">
        <f t="shared" si="6"/>
        <v>0</v>
      </c>
      <c r="N39" s="283">
        <f t="shared" si="6"/>
        <v>0</v>
      </c>
      <c r="O39" s="256">
        <f t="shared" si="2"/>
        <v>0</v>
      </c>
    </row>
    <row r="40" spans="1:21" s="263" customFormat="1" ht="23.25" customHeight="1">
      <c r="A40" s="294" t="s">
        <v>119</v>
      </c>
      <c r="B40" s="138">
        <v>2282</v>
      </c>
      <c r="C40" s="283"/>
      <c r="D40" s="283"/>
      <c r="E40" s="283"/>
      <c r="F40" s="283"/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56">
        <f t="shared" si="2"/>
        <v>0</v>
      </c>
      <c r="P40" s="253"/>
      <c r="Q40" s="253"/>
      <c r="R40" s="267"/>
      <c r="S40" s="268"/>
      <c r="T40" s="268"/>
      <c r="U40" s="269"/>
    </row>
    <row r="41" spans="1:15" ht="12.75">
      <c r="A41" s="292" t="s">
        <v>149</v>
      </c>
      <c r="B41" s="293">
        <v>2700</v>
      </c>
      <c r="C41" s="283">
        <f>SUM(C42:C43)</f>
        <v>0</v>
      </c>
      <c r="D41" s="283">
        <f aca="true" t="shared" si="7" ref="D41:N41">SUM(D42:D43)</f>
        <v>0</v>
      </c>
      <c r="E41" s="283">
        <f t="shared" si="7"/>
        <v>0</v>
      </c>
      <c r="F41" s="283">
        <f t="shared" si="7"/>
        <v>0</v>
      </c>
      <c r="G41" s="283">
        <f t="shared" si="7"/>
        <v>0</v>
      </c>
      <c r="H41" s="283">
        <f t="shared" si="7"/>
        <v>0</v>
      </c>
      <c r="I41" s="283">
        <f t="shared" si="7"/>
        <v>0</v>
      </c>
      <c r="J41" s="283">
        <f t="shared" si="7"/>
        <v>0</v>
      </c>
      <c r="K41" s="283">
        <f t="shared" si="7"/>
        <v>0</v>
      </c>
      <c r="L41" s="283">
        <f t="shared" si="7"/>
        <v>0</v>
      </c>
      <c r="M41" s="283">
        <f t="shared" si="7"/>
        <v>0</v>
      </c>
      <c r="N41" s="283">
        <f t="shared" si="7"/>
        <v>0</v>
      </c>
      <c r="O41" s="256">
        <f t="shared" si="2"/>
        <v>0</v>
      </c>
    </row>
    <row r="42" spans="1:15" ht="12.75">
      <c r="A42" s="288" t="s">
        <v>44</v>
      </c>
      <c r="B42" s="289">
        <v>2710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56">
        <f t="shared" si="2"/>
        <v>0</v>
      </c>
    </row>
    <row r="43" spans="1:15" ht="12.75" hidden="1">
      <c r="A43" s="288" t="e">
        <f>-інші виплати населенню</f>
        <v>#NAME?</v>
      </c>
      <c r="B43" s="289">
        <v>2730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56"/>
    </row>
    <row r="44" spans="1:15" ht="12.75">
      <c r="A44" s="288" t="s">
        <v>167</v>
      </c>
      <c r="B44" s="256">
        <v>2800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56">
        <f t="shared" si="2"/>
        <v>0</v>
      </c>
    </row>
    <row r="45" spans="1:15" ht="12.75">
      <c r="A45" s="285" t="s">
        <v>45</v>
      </c>
      <c r="B45" s="295">
        <v>3000</v>
      </c>
      <c r="C45" s="283">
        <f aca="true" t="shared" si="8" ref="C45:N45">C46</f>
        <v>0</v>
      </c>
      <c r="D45" s="283">
        <f t="shared" si="8"/>
        <v>0</v>
      </c>
      <c r="E45" s="283">
        <f t="shared" si="8"/>
        <v>0</v>
      </c>
      <c r="F45" s="283">
        <f t="shared" si="8"/>
        <v>0</v>
      </c>
      <c r="G45" s="283">
        <f t="shared" si="8"/>
        <v>0</v>
      </c>
      <c r="H45" s="283">
        <f t="shared" si="8"/>
        <v>0</v>
      </c>
      <c r="I45" s="283">
        <f t="shared" si="8"/>
        <v>0</v>
      </c>
      <c r="J45" s="283">
        <f t="shared" si="8"/>
        <v>0</v>
      </c>
      <c r="K45" s="283">
        <f t="shared" si="8"/>
        <v>0</v>
      </c>
      <c r="L45" s="283">
        <f t="shared" si="8"/>
        <v>0</v>
      </c>
      <c r="M45" s="283">
        <f t="shared" si="8"/>
        <v>0</v>
      </c>
      <c r="N45" s="283">
        <f t="shared" si="8"/>
        <v>0</v>
      </c>
      <c r="O45" s="256">
        <f t="shared" si="2"/>
        <v>0</v>
      </c>
    </row>
    <row r="46" spans="1:15" ht="12.75">
      <c r="A46" s="296" t="s">
        <v>46</v>
      </c>
      <c r="B46" s="289">
        <v>3100</v>
      </c>
      <c r="C46" s="283">
        <f>C47+C48</f>
        <v>0</v>
      </c>
      <c r="D46" s="283">
        <f aca="true" t="shared" si="9" ref="D46:N46">D47+D48</f>
        <v>0</v>
      </c>
      <c r="E46" s="283">
        <f t="shared" si="9"/>
        <v>0</v>
      </c>
      <c r="F46" s="283">
        <f t="shared" si="9"/>
        <v>0</v>
      </c>
      <c r="G46" s="283">
        <f t="shared" si="9"/>
        <v>0</v>
      </c>
      <c r="H46" s="283">
        <f t="shared" si="9"/>
        <v>0</v>
      </c>
      <c r="I46" s="283">
        <f t="shared" si="9"/>
        <v>0</v>
      </c>
      <c r="J46" s="283">
        <f t="shared" si="9"/>
        <v>0</v>
      </c>
      <c r="K46" s="283">
        <f t="shared" si="9"/>
        <v>0</v>
      </c>
      <c r="L46" s="283">
        <f t="shared" si="9"/>
        <v>0</v>
      </c>
      <c r="M46" s="283">
        <f t="shared" si="9"/>
        <v>0</v>
      </c>
      <c r="N46" s="283">
        <f t="shared" si="9"/>
        <v>0</v>
      </c>
      <c r="O46" s="256">
        <f t="shared" si="2"/>
        <v>0</v>
      </c>
    </row>
    <row r="47" spans="1:15" ht="12.75">
      <c r="A47" s="290" t="s">
        <v>150</v>
      </c>
      <c r="B47" s="291">
        <v>3110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56">
        <f t="shared" si="2"/>
        <v>0</v>
      </c>
    </row>
    <row r="48" spans="1:15" ht="12.75">
      <c r="A48" s="290" t="s">
        <v>49</v>
      </c>
      <c r="B48" s="291">
        <v>3130</v>
      </c>
      <c r="C48" s="283">
        <f aca="true" t="shared" si="10" ref="C48:N48">C50</f>
        <v>0</v>
      </c>
      <c r="D48" s="283">
        <f t="shared" si="10"/>
        <v>0</v>
      </c>
      <c r="E48" s="283">
        <f t="shared" si="10"/>
        <v>0</v>
      </c>
      <c r="F48" s="283">
        <f t="shared" si="10"/>
        <v>0</v>
      </c>
      <c r="G48" s="283">
        <f t="shared" si="10"/>
        <v>0</v>
      </c>
      <c r="H48" s="283">
        <f t="shared" si="10"/>
        <v>0</v>
      </c>
      <c r="I48" s="283">
        <f t="shared" si="10"/>
        <v>0</v>
      </c>
      <c r="J48" s="283">
        <f t="shared" si="10"/>
        <v>0</v>
      </c>
      <c r="K48" s="283">
        <f t="shared" si="10"/>
        <v>0</v>
      </c>
      <c r="L48" s="283">
        <f t="shared" si="10"/>
        <v>0</v>
      </c>
      <c r="M48" s="283">
        <f t="shared" si="10"/>
        <v>0</v>
      </c>
      <c r="N48" s="283">
        <f t="shared" si="10"/>
        <v>0</v>
      </c>
      <c r="O48" s="256">
        <f t="shared" si="2"/>
        <v>0</v>
      </c>
    </row>
    <row r="49" spans="1:15" ht="9.75" customHeight="1">
      <c r="A49" s="288" t="s">
        <v>120</v>
      </c>
      <c r="B49" s="289">
        <v>3131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56">
        <f t="shared" si="2"/>
        <v>0</v>
      </c>
    </row>
    <row r="50" spans="1:15" ht="12.75">
      <c r="A50" s="288" t="s">
        <v>121</v>
      </c>
      <c r="B50" s="289">
        <v>3132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56">
        <f t="shared" si="2"/>
        <v>0</v>
      </c>
    </row>
    <row r="51" spans="1:15" ht="10.5" customHeight="1">
      <c r="A51" s="297" t="s">
        <v>50</v>
      </c>
      <c r="B51" s="291">
        <v>3140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56"/>
    </row>
    <row r="52" spans="1:15" ht="12.75">
      <c r="A52" s="290" t="s">
        <v>51</v>
      </c>
      <c r="B52" s="291">
        <v>3160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6">
        <f>SUM(C52:N52)</f>
        <v>0</v>
      </c>
    </row>
    <row r="53" spans="1:15" ht="12.75">
      <c r="A53" s="285" t="s">
        <v>122</v>
      </c>
      <c r="B53" s="298">
        <v>9000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6">
        <f>SUM(C53:N53)</f>
        <v>0</v>
      </c>
    </row>
    <row r="54" spans="1:15" ht="12" customHeight="1">
      <c r="A54" s="299" t="s">
        <v>54</v>
      </c>
      <c r="B54" s="136"/>
      <c r="C54" s="300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6"/>
    </row>
    <row r="55" spans="1:15" ht="12.75" customHeight="1">
      <c r="A55" s="301" t="s">
        <v>55</v>
      </c>
      <c r="B55" s="13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6"/>
    </row>
    <row r="56" spans="1:15" s="304" customFormat="1" ht="12">
      <c r="A56" s="302" t="s">
        <v>123</v>
      </c>
      <c r="B56" s="303">
        <v>5000</v>
      </c>
      <c r="C56" s="283">
        <f>SUM(C31+C29+C32+C44)</f>
        <v>0</v>
      </c>
      <c r="D56" s="283">
        <f aca="true" t="shared" si="11" ref="D56:N56">SUM(D31+D29+D32+D44)</f>
        <v>0</v>
      </c>
      <c r="E56" s="283">
        <f t="shared" si="11"/>
        <v>0</v>
      </c>
      <c r="F56" s="283">
        <f t="shared" si="11"/>
        <v>0</v>
      </c>
      <c r="G56" s="283">
        <f t="shared" si="11"/>
        <v>0</v>
      </c>
      <c r="H56" s="283">
        <f t="shared" si="11"/>
        <v>0</v>
      </c>
      <c r="I56" s="283">
        <f t="shared" si="11"/>
        <v>0</v>
      </c>
      <c r="J56" s="283">
        <f t="shared" si="11"/>
        <v>0</v>
      </c>
      <c r="K56" s="283">
        <f t="shared" si="11"/>
        <v>0</v>
      </c>
      <c r="L56" s="283">
        <f t="shared" si="11"/>
        <v>0</v>
      </c>
      <c r="M56" s="283">
        <f t="shared" si="11"/>
        <v>0</v>
      </c>
      <c r="N56" s="283">
        <f t="shared" si="11"/>
        <v>0</v>
      </c>
      <c r="O56" s="256">
        <f>SUM(C56:N56)</f>
        <v>0</v>
      </c>
    </row>
    <row r="57" ht="9.75" customHeight="1"/>
    <row r="58" spans="2:14" ht="11.25" customHeight="1">
      <c r="B58" s="400" t="s">
        <v>124</v>
      </c>
      <c r="C58" s="253" t="s">
        <v>171</v>
      </c>
      <c r="G58" s="250"/>
      <c r="H58" s="250"/>
      <c r="I58" s="250"/>
      <c r="K58" s="250"/>
      <c r="L58" s="250" t="s">
        <v>180</v>
      </c>
      <c r="M58" s="250"/>
      <c r="N58" s="250"/>
    </row>
    <row r="59" spans="2:14" ht="13.5" customHeight="1">
      <c r="B59" s="400"/>
      <c r="C59" s="305"/>
      <c r="H59" s="271"/>
      <c r="K59" s="398" t="s">
        <v>5</v>
      </c>
      <c r="L59" s="398"/>
      <c r="M59" s="398"/>
      <c r="N59" s="398"/>
    </row>
    <row r="60" spans="3:14" ht="12.75">
      <c r="C60" s="305" t="s">
        <v>151</v>
      </c>
      <c r="G60" s="250"/>
      <c r="H60" s="250"/>
      <c r="I60" s="250"/>
      <c r="K60" s="250"/>
      <c r="L60" s="250" t="s">
        <v>185</v>
      </c>
      <c r="M60" s="306"/>
      <c r="N60" s="250"/>
    </row>
    <row r="61" spans="3:14" ht="6.75" customHeight="1">
      <c r="C61" s="305"/>
      <c r="H61" s="271"/>
      <c r="K61" s="394" t="s">
        <v>5</v>
      </c>
      <c r="L61" s="394"/>
      <c r="M61" s="394"/>
      <c r="N61" s="394"/>
    </row>
    <row r="62" spans="1:14" ht="15.75">
      <c r="A62" s="310" t="s">
        <v>202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</row>
    <row r="63" spans="1:15" s="40" customFormat="1" ht="15" customHeight="1">
      <c r="A63" s="310" t="s">
        <v>203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90"/>
      <c r="L63" s="391"/>
      <c r="M63" s="391"/>
      <c r="N63" s="391"/>
      <c r="O63" s="391"/>
    </row>
    <row r="64" spans="1:15" s="40" customFormat="1" ht="25.5" customHeight="1">
      <c r="A64" s="310" t="s">
        <v>204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92" t="str">
        <f>'розш. помісячн дотац'!A64</f>
        <v>(число, місяць, рік)</v>
      </c>
      <c r="L64" s="393"/>
      <c r="M64" s="393"/>
      <c r="N64" s="393"/>
      <c r="O64" s="393"/>
    </row>
    <row r="65" spans="1:14" ht="12.75">
      <c r="A65" s="308"/>
      <c r="B65" s="309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</row>
    <row r="66" spans="1:14" ht="15.75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</row>
    <row r="67" spans="3:4" ht="12.75">
      <c r="C67" s="263"/>
      <c r="D67" s="263"/>
    </row>
    <row r="68" spans="2:15" ht="12.75"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307"/>
    </row>
    <row r="69" spans="2:15" ht="12.75"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307"/>
    </row>
    <row r="70" spans="2:15" ht="12.75"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307"/>
    </row>
    <row r="71" spans="2:15" ht="12.75"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307"/>
    </row>
    <row r="72" spans="2:15" ht="12.75"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307"/>
    </row>
    <row r="73" spans="2:15" ht="12.75"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307"/>
    </row>
    <row r="74" spans="2:15" ht="12.75"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307"/>
    </row>
    <row r="75" spans="2:15" ht="12.75"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307"/>
    </row>
    <row r="76" spans="2:15" ht="12.75"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307"/>
    </row>
    <row r="77" spans="2:15" ht="12.75"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307"/>
    </row>
  </sheetData>
  <sheetProtection/>
  <mergeCells count="24">
    <mergeCell ref="M1:N1"/>
    <mergeCell ref="M2:O2"/>
    <mergeCell ref="I3:O3"/>
    <mergeCell ref="I4:O4"/>
    <mergeCell ref="I5:O5"/>
    <mergeCell ref="I6:O6"/>
    <mergeCell ref="A13:N13"/>
    <mergeCell ref="B58:B59"/>
    <mergeCell ref="E20:O20"/>
    <mergeCell ref="A11:O11"/>
    <mergeCell ref="I7:O7"/>
    <mergeCell ref="I10:J10"/>
    <mergeCell ref="N8:O8"/>
    <mergeCell ref="B14:N14"/>
    <mergeCell ref="A66:N66"/>
    <mergeCell ref="K63:O63"/>
    <mergeCell ref="K64:O64"/>
    <mergeCell ref="K61:N61"/>
    <mergeCell ref="A15:N15"/>
    <mergeCell ref="B16:N16"/>
    <mergeCell ref="A18:D18"/>
    <mergeCell ref="E18:N18"/>
    <mergeCell ref="A20:D20"/>
    <mergeCell ref="K59:N59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4" sqref="A64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4.75390625" style="0" customWidth="1"/>
    <col min="4" max="4" width="7.625" style="0" customWidth="1"/>
    <col min="5" max="5" width="7.125" style="0" customWidth="1"/>
    <col min="6" max="6" width="6.375" style="0" customWidth="1"/>
    <col min="7" max="8" width="5.00390625" style="0" customWidth="1"/>
    <col min="9" max="10" width="5.375" style="0" customWidth="1"/>
    <col min="11" max="11" width="5.125" style="0" customWidth="1"/>
    <col min="12" max="13" width="6.375" style="0" customWidth="1"/>
    <col min="14" max="14" width="6.25390625" style="0" customWidth="1"/>
    <col min="15" max="15" width="8.25390625" style="83" customWidth="1"/>
  </cols>
  <sheetData>
    <row r="1" spans="9:15" ht="15.75">
      <c r="I1" s="1" t="s">
        <v>0</v>
      </c>
      <c r="J1" s="2"/>
      <c r="K1" s="12"/>
      <c r="M1" s="370">
        <f>SUM(O23)</f>
        <v>0</v>
      </c>
      <c r="N1" s="370"/>
      <c r="O1" s="175" t="s">
        <v>169</v>
      </c>
    </row>
    <row r="2" spans="9:15" ht="9.75" customHeight="1">
      <c r="I2" s="1"/>
      <c r="J2" s="2"/>
      <c r="M2" s="371" t="s">
        <v>1</v>
      </c>
      <c r="N2" s="371"/>
      <c r="O2" s="371"/>
    </row>
    <row r="3" spans="9:15" ht="32.25" customHeight="1">
      <c r="I3" s="373" t="s">
        <v>183</v>
      </c>
      <c r="J3" s="373"/>
      <c r="K3" s="373"/>
      <c r="L3" s="373"/>
      <c r="M3" s="373"/>
      <c r="N3" s="373"/>
      <c r="O3" s="373"/>
    </row>
    <row r="4" spans="9:15" ht="9.75" customHeight="1">
      <c r="I4" s="378" t="s">
        <v>2</v>
      </c>
      <c r="J4" s="378"/>
      <c r="K4" s="378"/>
      <c r="L4" s="378"/>
      <c r="M4" s="378"/>
      <c r="N4" s="378"/>
      <c r="O4" s="378"/>
    </row>
    <row r="5" spans="9:15" ht="15.75" customHeight="1">
      <c r="I5" s="379" t="s">
        <v>165</v>
      </c>
      <c r="J5" s="379"/>
      <c r="K5" s="379"/>
      <c r="L5" s="379"/>
      <c r="M5" s="379"/>
      <c r="N5" s="379"/>
      <c r="O5" s="379"/>
    </row>
    <row r="6" spans="9:15" ht="10.5" customHeight="1">
      <c r="I6" s="374" t="s">
        <v>3</v>
      </c>
      <c r="J6" s="374"/>
      <c r="K6" s="374"/>
      <c r="L6" s="374"/>
      <c r="M6" s="374"/>
      <c r="N6" s="374"/>
      <c r="O6" s="374"/>
    </row>
    <row r="7" spans="9:15" ht="14.25" customHeight="1">
      <c r="I7" s="372" t="s">
        <v>166</v>
      </c>
      <c r="J7" s="372"/>
      <c r="K7" s="372"/>
      <c r="L7" s="372"/>
      <c r="M7" s="372"/>
      <c r="N7" s="372"/>
      <c r="O7" s="372"/>
    </row>
    <row r="8" spans="9:15" ht="8.25" customHeight="1">
      <c r="I8" s="3"/>
      <c r="J8" s="4"/>
      <c r="K8" s="3" t="s">
        <v>4</v>
      </c>
      <c r="N8" s="371" t="s">
        <v>5</v>
      </c>
      <c r="O8" s="371"/>
    </row>
    <row r="9" spans="9:13" ht="12.75">
      <c r="I9" s="407" t="s">
        <v>184</v>
      </c>
      <c r="J9" s="407"/>
      <c r="M9" s="5" t="s">
        <v>6</v>
      </c>
    </row>
    <row r="10" spans="9:10" ht="8.25" customHeight="1">
      <c r="I10" s="371" t="s">
        <v>7</v>
      </c>
      <c r="J10" s="371"/>
    </row>
    <row r="11" spans="1:21" s="12" customFormat="1" ht="30.75" customHeight="1">
      <c r="A11" s="384" t="s">
        <v>182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/>
      <c r="Q11"/>
      <c r="R11" s="84"/>
      <c r="S11" s="85"/>
      <c r="T11" s="85"/>
      <c r="U11" s="86"/>
    </row>
    <row r="13" spans="1:15" ht="33.75" customHeight="1">
      <c r="A13" s="376" t="s">
        <v>175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10"/>
    </row>
    <row r="14" spans="1:14" ht="12.75">
      <c r="A14" s="97"/>
      <c r="B14" s="375" t="s">
        <v>8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</row>
    <row r="15" spans="1:14" ht="12.75">
      <c r="A15" s="383" t="s">
        <v>174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</row>
    <row r="16" spans="2:14" ht="12.75">
      <c r="B16" s="381" t="s">
        <v>9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82" t="s">
        <v>113</v>
      </c>
      <c r="B18" s="382"/>
      <c r="C18" s="382"/>
      <c r="D18" s="382"/>
      <c r="E18" s="386" t="s">
        <v>177</v>
      </c>
      <c r="F18" s="387"/>
      <c r="G18" s="387"/>
      <c r="H18" s="387"/>
      <c r="I18" s="387"/>
      <c r="J18" s="387"/>
      <c r="K18" s="387"/>
      <c r="L18" s="387"/>
      <c r="M18" s="387"/>
      <c r="N18" s="387"/>
      <c r="O18" s="87"/>
    </row>
    <row r="19" ht="6" customHeight="1">
      <c r="A19" s="8"/>
    </row>
    <row r="20" spans="1:15" ht="39" customHeight="1">
      <c r="A20" s="385" t="s">
        <v>172</v>
      </c>
      <c r="B20" s="385"/>
      <c r="C20" s="385"/>
      <c r="D20" s="385"/>
      <c r="E20" s="377" t="s">
        <v>186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>
        <v>0</v>
      </c>
      <c r="K26" s="24">
        <v>0</v>
      </c>
      <c r="L26" s="24">
        <v>0</v>
      </c>
      <c r="M26" s="24"/>
      <c r="N26" s="24"/>
      <c r="O26" s="183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>
        <v>0</v>
      </c>
      <c r="K27" s="24">
        <v>0</v>
      </c>
      <c r="L27" s="24"/>
      <c r="M27" s="24"/>
      <c r="N27" s="24"/>
      <c r="O27" s="183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183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83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83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 t="shared" si="11"/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80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80"/>
      <c r="C59" s="110"/>
      <c r="D59" s="97"/>
      <c r="E59" s="97"/>
      <c r="F59" s="97"/>
      <c r="G59" s="97"/>
      <c r="H59" s="98" t="s">
        <v>4</v>
      </c>
      <c r="I59" s="97"/>
      <c r="J59" s="97"/>
      <c r="K59" s="375" t="s">
        <v>5</v>
      </c>
      <c r="L59" s="375"/>
      <c r="M59" s="375"/>
      <c r="N59" s="375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181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88" t="s">
        <v>5</v>
      </c>
      <c r="L61" s="388"/>
      <c r="M61" s="388"/>
      <c r="N61" s="388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tr">
        <f>CONCATENATE('розш. помісячн спільні'!A63)</f>
        <v>  "01" 01. 2021р.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2">
    <mergeCell ref="B58:B59"/>
    <mergeCell ref="K59:N59"/>
    <mergeCell ref="K61:N61"/>
    <mergeCell ref="A15:N15"/>
    <mergeCell ref="B16:N16"/>
    <mergeCell ref="A18:D18"/>
    <mergeCell ref="E18:N18"/>
    <mergeCell ref="A20:D20"/>
    <mergeCell ref="E20:O20"/>
    <mergeCell ref="I7:O7"/>
    <mergeCell ref="N8:O8"/>
    <mergeCell ref="I10:J10"/>
    <mergeCell ref="A11:O11"/>
    <mergeCell ref="A13:N13"/>
    <mergeCell ref="B14:N14"/>
    <mergeCell ref="I9:J9"/>
    <mergeCell ref="M1:N1"/>
    <mergeCell ref="M2:O2"/>
    <mergeCell ref="I3:O3"/>
    <mergeCell ref="I4:O4"/>
    <mergeCell ref="I5:O5"/>
    <mergeCell ref="I6:O6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875" style="29" customWidth="1"/>
    <col min="2" max="2" width="5.125" style="29" customWidth="1"/>
    <col min="3" max="3" width="7.125" style="29" customWidth="1"/>
    <col min="4" max="4" width="7.375" style="29" customWidth="1"/>
    <col min="5" max="5" width="5.75390625" style="29" customWidth="1"/>
    <col min="6" max="6" width="6.00390625" style="29" customWidth="1"/>
    <col min="7" max="8" width="5.00390625" style="29" customWidth="1"/>
    <col min="9" max="10" width="6.25390625" style="29" customWidth="1"/>
    <col min="11" max="11" width="5.25390625" style="29" bestFit="1" customWidth="1"/>
    <col min="12" max="13" width="6.625" style="29" customWidth="1"/>
    <col min="14" max="16384" width="9.125" style="29" customWidth="1"/>
  </cols>
  <sheetData>
    <row r="1" spans="1:13" ht="33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s="30" customFormat="1" ht="30.75" customHeight="1">
      <c r="A2" s="435" t="s">
        <v>173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s="30" customFormat="1" ht="11.25" customHeight="1">
      <c r="A3" s="436" t="s">
        <v>81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3" s="30" customFormat="1" ht="12.75" customHeight="1">
      <c r="A4" s="437" t="s">
        <v>174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s="30" customFormat="1" ht="11.25" customHeight="1">
      <c r="A5" s="381" t="s">
        <v>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1:13" s="30" customFormat="1" ht="15">
      <c r="A6" s="429" t="s">
        <v>82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</row>
    <row r="7" spans="1:13" s="31" customFormat="1" ht="16.5" customHeight="1">
      <c r="A7" s="430" t="s">
        <v>178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</row>
    <row r="8" spans="1:13" s="31" customFormat="1" ht="37.5" customHeight="1">
      <c r="A8" s="432" t="s">
        <v>189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</row>
    <row r="9" s="32" customFormat="1" ht="12">
      <c r="K9" s="32" t="s">
        <v>12</v>
      </c>
    </row>
    <row r="10" spans="1:13" s="33" customFormat="1" ht="12.75">
      <c r="A10" s="410" t="s">
        <v>59</v>
      </c>
      <c r="B10" s="413" t="s">
        <v>15</v>
      </c>
      <c r="C10" s="416" t="s">
        <v>83</v>
      </c>
      <c r="D10" s="419" t="s">
        <v>84</v>
      </c>
      <c r="E10" s="420"/>
      <c r="F10" s="420"/>
      <c r="G10" s="420"/>
      <c r="H10" s="420"/>
      <c r="I10" s="419" t="s">
        <v>85</v>
      </c>
      <c r="J10" s="421"/>
      <c r="K10" s="421"/>
      <c r="L10" s="422" t="s">
        <v>86</v>
      </c>
      <c r="M10" s="423"/>
    </row>
    <row r="11" spans="1:13" s="33" customFormat="1" ht="37.5" customHeight="1">
      <c r="A11" s="411"/>
      <c r="B11" s="414"/>
      <c r="C11" s="417"/>
      <c r="D11" s="420"/>
      <c r="E11" s="420"/>
      <c r="F11" s="420"/>
      <c r="G11" s="420"/>
      <c r="H11" s="420"/>
      <c r="I11" s="421"/>
      <c r="J11" s="421"/>
      <c r="K11" s="421"/>
      <c r="L11" s="424" t="s">
        <v>161</v>
      </c>
      <c r="M11" s="425"/>
    </row>
    <row r="12" spans="1:13" s="33" customFormat="1" ht="12.75">
      <c r="A12" s="411"/>
      <c r="B12" s="414"/>
      <c r="C12" s="417"/>
      <c r="D12" s="426" t="s">
        <v>87</v>
      </c>
      <c r="E12" s="428" t="s">
        <v>88</v>
      </c>
      <c r="F12" s="428"/>
      <c r="G12" s="428"/>
      <c r="H12" s="428"/>
      <c r="I12" s="426" t="s">
        <v>87</v>
      </c>
      <c r="J12" s="428" t="s">
        <v>88</v>
      </c>
      <c r="K12" s="428"/>
      <c r="L12" s="425"/>
      <c r="M12" s="425"/>
    </row>
    <row r="13" spans="1:14" s="32" customFormat="1" ht="12">
      <c r="A13" s="412"/>
      <c r="B13" s="415"/>
      <c r="C13" s="418"/>
      <c r="D13" s="427"/>
      <c r="E13" s="193">
        <v>250101</v>
      </c>
      <c r="F13" s="117">
        <v>250102</v>
      </c>
      <c r="G13" s="117">
        <v>250103</v>
      </c>
      <c r="H13" s="117">
        <v>250104</v>
      </c>
      <c r="I13" s="427"/>
      <c r="J13" s="117">
        <v>250201</v>
      </c>
      <c r="K13" s="117">
        <v>250202</v>
      </c>
      <c r="L13" s="118">
        <v>208400</v>
      </c>
      <c r="M13" s="34"/>
      <c r="N13" s="192"/>
    </row>
    <row r="14" spans="1:13" s="30" customFormat="1" ht="15">
      <c r="A14" s="35" t="s">
        <v>89</v>
      </c>
      <c r="B14" s="114" t="s">
        <v>22</v>
      </c>
      <c r="C14" s="114">
        <f aca="true" t="shared" si="0" ref="C14:C48">D14+I14+L14+M14</f>
        <v>0</v>
      </c>
      <c r="D14" s="116">
        <f aca="true" t="shared" si="1" ref="D14:D32">SUM(E14:H14)</f>
        <v>0</v>
      </c>
      <c r="E14" s="114">
        <f>E16</f>
        <v>0</v>
      </c>
      <c r="F14" s="114">
        <f>F16</f>
        <v>0</v>
      </c>
      <c r="G14" s="114">
        <f>G16</f>
        <v>0</v>
      </c>
      <c r="H14" s="114">
        <f>H16</f>
        <v>0</v>
      </c>
      <c r="I14" s="116">
        <f aca="true" t="shared" si="2" ref="I14:I44">SUM(J14:K14)</f>
        <v>0</v>
      </c>
      <c r="J14" s="114">
        <f>J16</f>
        <v>0</v>
      </c>
      <c r="K14" s="114">
        <f>K16</f>
        <v>0</v>
      </c>
      <c r="L14" s="114">
        <f>L16</f>
        <v>0</v>
      </c>
      <c r="M14" s="114">
        <f>M16</f>
        <v>0</v>
      </c>
    </row>
    <row r="15" spans="1:13" s="40" customFormat="1" ht="12.75" hidden="1">
      <c r="A15" s="39" t="s">
        <v>90</v>
      </c>
      <c r="B15" s="114" t="s">
        <v>22</v>
      </c>
      <c r="C15" s="114">
        <f t="shared" si="0"/>
        <v>0</v>
      </c>
      <c r="D15" s="116">
        <f t="shared" si="1"/>
        <v>0</v>
      </c>
      <c r="E15" s="114"/>
      <c r="F15" s="114"/>
      <c r="G15" s="114"/>
      <c r="H15" s="114"/>
      <c r="I15" s="116">
        <f t="shared" si="2"/>
        <v>0</v>
      </c>
      <c r="J15" s="114"/>
      <c r="K15" s="114"/>
      <c r="L15" s="114"/>
      <c r="M15" s="114"/>
    </row>
    <row r="16" spans="1:13" s="40" customFormat="1" ht="23.25" customHeight="1">
      <c r="A16" s="39" t="s">
        <v>91</v>
      </c>
      <c r="B16" s="114" t="s">
        <v>22</v>
      </c>
      <c r="C16" s="114">
        <f t="shared" si="0"/>
        <v>0</v>
      </c>
      <c r="D16" s="116">
        <f t="shared" si="1"/>
        <v>0</v>
      </c>
      <c r="E16" s="114">
        <f>E17</f>
        <v>0</v>
      </c>
      <c r="F16" s="114">
        <f>F17</f>
        <v>0</v>
      </c>
      <c r="G16" s="114">
        <f>G17</f>
        <v>0</v>
      </c>
      <c r="H16" s="114">
        <f>H17</f>
        <v>0</v>
      </c>
      <c r="I16" s="116">
        <f t="shared" si="2"/>
        <v>0</v>
      </c>
      <c r="J16" s="114">
        <f>J17</f>
        <v>0</v>
      </c>
      <c r="K16" s="114">
        <f>K17</f>
        <v>0</v>
      </c>
      <c r="L16" s="114">
        <f>L17</f>
        <v>0</v>
      </c>
      <c r="M16" s="114">
        <f>M17</f>
        <v>0</v>
      </c>
    </row>
    <row r="17" spans="1:16" s="30" customFormat="1" ht="26.25" customHeight="1">
      <c r="A17" s="35" t="s">
        <v>92</v>
      </c>
      <c r="B17" s="114" t="s">
        <v>22</v>
      </c>
      <c r="C17" s="114">
        <f t="shared" si="0"/>
        <v>0</v>
      </c>
      <c r="D17" s="116">
        <f t="shared" si="1"/>
        <v>0</v>
      </c>
      <c r="E17" s="114">
        <f>E18+E42</f>
        <v>0</v>
      </c>
      <c r="F17" s="114">
        <f>F18+F42</f>
        <v>0</v>
      </c>
      <c r="G17" s="114">
        <f>G18+G42</f>
        <v>0</v>
      </c>
      <c r="H17" s="114">
        <f>H18+H42</f>
        <v>0</v>
      </c>
      <c r="I17" s="116">
        <f t="shared" si="2"/>
        <v>0</v>
      </c>
      <c r="J17" s="114">
        <f>J18+J42</f>
        <v>0</v>
      </c>
      <c r="K17" s="114">
        <f>K18+K42</f>
        <v>0</v>
      </c>
      <c r="L17" s="114">
        <f>L18+L42</f>
        <v>0</v>
      </c>
      <c r="M17" s="114">
        <f>M18+M42</f>
        <v>0</v>
      </c>
      <c r="P17" s="30" t="s">
        <v>163</v>
      </c>
    </row>
    <row r="18" spans="1:13" s="41" customFormat="1" ht="15">
      <c r="A18" s="35" t="s">
        <v>93</v>
      </c>
      <c r="B18" s="114">
        <v>2000</v>
      </c>
      <c r="C18" s="114">
        <f t="shared" si="0"/>
        <v>0</v>
      </c>
      <c r="D18" s="116">
        <f t="shared" si="1"/>
        <v>0</v>
      </c>
      <c r="E18" s="114">
        <f>E19+E21+E22+E26+E27+F33+E35+E36</f>
        <v>0</v>
      </c>
      <c r="F18" s="114">
        <f>F19+F21+F22+F26+F27+F33+F35+F36</f>
        <v>0</v>
      </c>
      <c r="G18" s="114">
        <f>G19+G21+G22+G26+G27+G33+G35+G36</f>
        <v>0</v>
      </c>
      <c r="H18" s="114">
        <f>H19+H21+H22+H26+H27+H33+H35+H36</f>
        <v>0</v>
      </c>
      <c r="I18" s="116">
        <f t="shared" si="2"/>
        <v>0</v>
      </c>
      <c r="J18" s="114">
        <f>J19+J21+J22+J26+J27+J33+J35+J36</f>
        <v>0</v>
      </c>
      <c r="K18" s="114">
        <f>K19+K21+K22+K26+K27+K33+K35+K36</f>
        <v>0</v>
      </c>
      <c r="L18" s="114">
        <f>L19+L21+L22+L26+L27+L33+L35+L36</f>
        <v>0</v>
      </c>
      <c r="M18" s="114">
        <f>M19+M21+M22+M26+M27+M33+M35+M36</f>
        <v>0</v>
      </c>
    </row>
    <row r="19" spans="1:14" s="43" customFormat="1" ht="22.5" customHeight="1">
      <c r="A19" s="158" t="s">
        <v>152</v>
      </c>
      <c r="B19" s="185">
        <v>2110</v>
      </c>
      <c r="C19" s="116">
        <f t="shared" si="0"/>
        <v>0</v>
      </c>
      <c r="D19" s="116">
        <f t="shared" si="1"/>
        <v>0</v>
      </c>
      <c r="E19" s="116">
        <f>E20</f>
        <v>0</v>
      </c>
      <c r="F19" s="116">
        <f>F20</f>
        <v>0</v>
      </c>
      <c r="G19" s="116">
        <f>G20</f>
        <v>0</v>
      </c>
      <c r="H19" s="116">
        <f>H20</f>
        <v>0</v>
      </c>
      <c r="I19" s="116">
        <f t="shared" si="2"/>
        <v>0</v>
      </c>
      <c r="J19" s="116">
        <f>J20</f>
        <v>0</v>
      </c>
      <c r="K19" s="116">
        <f>K20</f>
        <v>0</v>
      </c>
      <c r="L19" s="116">
        <f>L20</f>
        <v>0</v>
      </c>
      <c r="M19" s="116">
        <f>M20</f>
        <v>0</v>
      </c>
      <c r="N19" s="194"/>
    </row>
    <row r="20" spans="1:13" s="40" customFormat="1" ht="9" customHeight="1">
      <c r="A20" s="159" t="s">
        <v>94</v>
      </c>
      <c r="B20" s="160">
        <v>2111</v>
      </c>
      <c r="C20" s="114">
        <f t="shared" si="0"/>
        <v>0</v>
      </c>
      <c r="D20" s="116">
        <f t="shared" si="1"/>
        <v>0</v>
      </c>
      <c r="E20" s="187">
        <v>0</v>
      </c>
      <c r="F20" s="187">
        <v>0</v>
      </c>
      <c r="G20" s="187">
        <v>0</v>
      </c>
      <c r="H20" s="187">
        <v>0</v>
      </c>
      <c r="I20" s="116">
        <f t="shared" si="2"/>
        <v>0</v>
      </c>
      <c r="J20" s="187">
        <v>0</v>
      </c>
      <c r="K20" s="187">
        <v>0</v>
      </c>
      <c r="L20" s="187">
        <v>0</v>
      </c>
      <c r="M20" s="187">
        <v>0</v>
      </c>
    </row>
    <row r="21" spans="1:13" s="43" customFormat="1" ht="12" customHeight="1">
      <c r="A21" s="158" t="s">
        <v>140</v>
      </c>
      <c r="B21" s="185">
        <v>2120</v>
      </c>
      <c r="C21" s="188">
        <f t="shared" si="0"/>
        <v>0</v>
      </c>
      <c r="D21" s="188">
        <f t="shared" si="1"/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f t="shared" si="2"/>
        <v>0</v>
      </c>
      <c r="J21" s="188">
        <v>0</v>
      </c>
      <c r="K21" s="188">
        <v>0</v>
      </c>
      <c r="L21" s="188">
        <v>0</v>
      </c>
      <c r="M21" s="188">
        <v>0</v>
      </c>
    </row>
    <row r="22" spans="1:13" s="30" customFormat="1" ht="27">
      <c r="A22" s="161" t="s">
        <v>153</v>
      </c>
      <c r="B22" s="185">
        <v>2200</v>
      </c>
      <c r="C22" s="188">
        <f>D22+I22+L22+M22</f>
        <v>0</v>
      </c>
      <c r="D22" s="116">
        <f>SUM(E22:H22)</f>
        <v>0</v>
      </c>
      <c r="E22" s="187">
        <f>SUM(E23:E25)</f>
        <v>0</v>
      </c>
      <c r="F22" s="187">
        <f aca="true" t="shared" si="3" ref="F22:M22">SUM(F23:F34)</f>
        <v>0</v>
      </c>
      <c r="G22" s="188">
        <f t="shared" si="3"/>
        <v>0</v>
      </c>
      <c r="H22" s="188">
        <f t="shared" si="3"/>
        <v>0</v>
      </c>
      <c r="I22" s="188">
        <f t="shared" si="3"/>
        <v>0</v>
      </c>
      <c r="J22" s="188">
        <v>0</v>
      </c>
      <c r="K22" s="188">
        <f t="shared" si="3"/>
        <v>0</v>
      </c>
      <c r="L22" s="188">
        <f t="shared" si="3"/>
        <v>0</v>
      </c>
      <c r="M22" s="188">
        <f t="shared" si="3"/>
        <v>0</v>
      </c>
    </row>
    <row r="23" spans="1:13" s="40" customFormat="1" ht="35.25" customHeight="1">
      <c r="A23" s="159" t="s">
        <v>154</v>
      </c>
      <c r="B23" s="160">
        <v>2210</v>
      </c>
      <c r="C23" s="114">
        <f t="shared" si="0"/>
        <v>0</v>
      </c>
      <c r="D23" s="116">
        <f t="shared" si="1"/>
        <v>0</v>
      </c>
      <c r="E23" s="114">
        <v>0</v>
      </c>
      <c r="F23" s="114"/>
      <c r="G23" s="114">
        <v>0</v>
      </c>
      <c r="H23" s="114">
        <v>0</v>
      </c>
      <c r="I23" s="116">
        <f t="shared" si="2"/>
        <v>0</v>
      </c>
      <c r="J23" s="114">
        <v>0</v>
      </c>
      <c r="K23" s="114">
        <v>0</v>
      </c>
      <c r="L23" s="114">
        <v>0</v>
      </c>
      <c r="M23" s="114">
        <v>0</v>
      </c>
    </row>
    <row r="24" spans="1:13" s="40" customFormat="1" ht="12.75">
      <c r="A24" s="159" t="s">
        <v>95</v>
      </c>
      <c r="B24" s="160">
        <v>2230</v>
      </c>
      <c r="C24" s="114">
        <f t="shared" si="0"/>
        <v>0</v>
      </c>
      <c r="D24" s="116">
        <f t="shared" si="1"/>
        <v>0</v>
      </c>
      <c r="E24" s="187"/>
      <c r="F24" s="187">
        <v>0</v>
      </c>
      <c r="G24" s="187">
        <v>0</v>
      </c>
      <c r="H24" s="187">
        <v>0</v>
      </c>
      <c r="I24" s="116">
        <f t="shared" si="2"/>
        <v>0</v>
      </c>
      <c r="J24" s="187">
        <v>0</v>
      </c>
      <c r="K24" s="187">
        <v>0</v>
      </c>
      <c r="L24" s="187">
        <v>0</v>
      </c>
      <c r="M24" s="187">
        <v>0</v>
      </c>
    </row>
    <row r="25" spans="1:13" s="40" customFormat="1" ht="11.25" customHeight="1">
      <c r="A25" s="159" t="s">
        <v>96</v>
      </c>
      <c r="B25" s="160">
        <v>2240</v>
      </c>
      <c r="C25" s="114">
        <f t="shared" si="0"/>
        <v>0</v>
      </c>
      <c r="D25" s="116">
        <f t="shared" si="1"/>
        <v>0</v>
      </c>
      <c r="E25" s="114">
        <v>0</v>
      </c>
      <c r="F25" s="114">
        <v>0</v>
      </c>
      <c r="G25" s="114"/>
      <c r="H25" s="114">
        <v>0</v>
      </c>
      <c r="I25" s="116">
        <f t="shared" si="2"/>
        <v>0</v>
      </c>
      <c r="J25" s="114">
        <v>0</v>
      </c>
      <c r="K25" s="114">
        <v>0</v>
      </c>
      <c r="L25" s="114">
        <v>0</v>
      </c>
      <c r="M25" s="114">
        <v>0</v>
      </c>
    </row>
    <row r="26" spans="1:13" s="30" customFormat="1" ht="11.25" customHeight="1">
      <c r="A26" s="158" t="s">
        <v>37</v>
      </c>
      <c r="B26" s="185">
        <v>2250</v>
      </c>
      <c r="C26" s="114">
        <f t="shared" si="0"/>
        <v>0</v>
      </c>
      <c r="D26" s="116">
        <f t="shared" si="1"/>
        <v>0</v>
      </c>
      <c r="E26" s="114">
        <v>0</v>
      </c>
      <c r="F26" s="114">
        <v>0</v>
      </c>
      <c r="G26" s="114">
        <v>0</v>
      </c>
      <c r="H26" s="114">
        <v>0</v>
      </c>
      <c r="I26" s="116">
        <f t="shared" si="2"/>
        <v>0</v>
      </c>
      <c r="J26" s="114">
        <v>0</v>
      </c>
      <c r="K26" s="114">
        <v>0</v>
      </c>
      <c r="L26" s="114">
        <v>0</v>
      </c>
      <c r="M26" s="114">
        <v>0</v>
      </c>
    </row>
    <row r="27" spans="1:13" s="41" customFormat="1" ht="23.25" customHeight="1">
      <c r="A27" s="158" t="s">
        <v>97</v>
      </c>
      <c r="B27" s="185">
        <v>2270</v>
      </c>
      <c r="C27" s="188">
        <f t="shared" si="0"/>
        <v>0</v>
      </c>
      <c r="D27" s="188">
        <f t="shared" si="1"/>
        <v>0</v>
      </c>
      <c r="E27" s="188">
        <f>SUM(E28:E32)</f>
        <v>0</v>
      </c>
      <c r="F27" s="188">
        <f>SUM(F28:F32)</f>
        <v>0</v>
      </c>
      <c r="G27" s="188">
        <f>SUM(G28:G32)</f>
        <v>0</v>
      </c>
      <c r="H27" s="188">
        <f>SUM(H28:H32)</f>
        <v>0</v>
      </c>
      <c r="I27" s="188">
        <f t="shared" si="2"/>
        <v>0</v>
      </c>
      <c r="J27" s="188">
        <f>SUM(J28:J32)</f>
        <v>0</v>
      </c>
      <c r="K27" s="188">
        <f>SUM(K28:K32)</f>
        <v>0</v>
      </c>
      <c r="L27" s="188">
        <f>SUM(L28:L32)</f>
        <v>0</v>
      </c>
      <c r="M27" s="188">
        <f>SUM(M28:M32)</f>
        <v>0</v>
      </c>
    </row>
    <row r="28" spans="1:13" s="48" customFormat="1" ht="11.25" customHeight="1">
      <c r="A28" s="159" t="s">
        <v>98</v>
      </c>
      <c r="B28" s="160">
        <v>2271</v>
      </c>
      <c r="C28" s="114">
        <f t="shared" si="0"/>
        <v>0</v>
      </c>
      <c r="D28" s="116">
        <f t="shared" si="1"/>
        <v>0</v>
      </c>
      <c r="E28" s="187">
        <v>0</v>
      </c>
      <c r="F28" s="187">
        <v>0</v>
      </c>
      <c r="G28" s="187">
        <v>0</v>
      </c>
      <c r="H28" s="187">
        <v>0</v>
      </c>
      <c r="I28" s="116">
        <f t="shared" si="2"/>
        <v>0</v>
      </c>
      <c r="J28" s="187">
        <v>0</v>
      </c>
      <c r="K28" s="187">
        <v>0</v>
      </c>
      <c r="L28" s="187">
        <v>0</v>
      </c>
      <c r="M28" s="187">
        <v>0</v>
      </c>
    </row>
    <row r="29" spans="1:13" s="48" customFormat="1" ht="23.25" customHeight="1">
      <c r="A29" s="159" t="s">
        <v>99</v>
      </c>
      <c r="B29" s="160">
        <v>2272</v>
      </c>
      <c r="C29" s="114">
        <f t="shared" si="0"/>
        <v>0</v>
      </c>
      <c r="D29" s="116">
        <f t="shared" si="1"/>
        <v>0</v>
      </c>
      <c r="E29" s="187">
        <v>0</v>
      </c>
      <c r="F29" s="187">
        <v>0</v>
      </c>
      <c r="G29" s="187">
        <v>0</v>
      </c>
      <c r="H29" s="187">
        <v>0</v>
      </c>
      <c r="I29" s="116">
        <f t="shared" si="2"/>
        <v>0</v>
      </c>
      <c r="J29" s="187">
        <v>0</v>
      </c>
      <c r="K29" s="187">
        <v>0</v>
      </c>
      <c r="L29" s="187">
        <v>0</v>
      </c>
      <c r="M29" s="187">
        <v>0</v>
      </c>
    </row>
    <row r="30" spans="1:13" s="40" customFormat="1" ht="11.25" customHeight="1">
      <c r="A30" s="159" t="s">
        <v>100</v>
      </c>
      <c r="B30" s="160">
        <v>2273</v>
      </c>
      <c r="C30" s="114">
        <f t="shared" si="0"/>
        <v>0</v>
      </c>
      <c r="D30" s="116">
        <f t="shared" si="1"/>
        <v>0</v>
      </c>
      <c r="E30" s="187">
        <v>0</v>
      </c>
      <c r="F30" s="187">
        <v>0</v>
      </c>
      <c r="G30" s="187">
        <v>0</v>
      </c>
      <c r="H30" s="187">
        <v>0</v>
      </c>
      <c r="I30" s="116">
        <f t="shared" si="2"/>
        <v>0</v>
      </c>
      <c r="J30" s="187">
        <v>0</v>
      </c>
      <c r="K30" s="187">
        <v>0</v>
      </c>
      <c r="L30" s="187">
        <v>0</v>
      </c>
      <c r="M30" s="187">
        <v>0</v>
      </c>
    </row>
    <row r="31" spans="1:14" s="40" customFormat="1" ht="11.25" customHeight="1">
      <c r="A31" s="159" t="s">
        <v>101</v>
      </c>
      <c r="B31" s="160">
        <v>2274</v>
      </c>
      <c r="C31" s="114">
        <f t="shared" si="0"/>
        <v>0</v>
      </c>
      <c r="D31" s="116">
        <f t="shared" si="1"/>
        <v>0</v>
      </c>
      <c r="E31" s="187">
        <v>0</v>
      </c>
      <c r="F31" s="187">
        <v>0</v>
      </c>
      <c r="G31" s="187">
        <v>0</v>
      </c>
      <c r="H31" s="187">
        <v>0</v>
      </c>
      <c r="I31" s="116">
        <f t="shared" si="2"/>
        <v>0</v>
      </c>
      <c r="J31" s="187">
        <v>0</v>
      </c>
      <c r="K31" s="187">
        <v>0</v>
      </c>
      <c r="L31" s="187">
        <v>0</v>
      </c>
      <c r="M31" s="187">
        <v>0</v>
      </c>
      <c r="N31" s="49"/>
    </row>
    <row r="32" spans="1:13" s="40" customFormat="1" ht="10.5" customHeight="1">
      <c r="A32" s="159" t="s">
        <v>102</v>
      </c>
      <c r="B32" s="160">
        <v>2275</v>
      </c>
      <c r="C32" s="114">
        <f t="shared" si="0"/>
        <v>0</v>
      </c>
      <c r="D32" s="116">
        <f t="shared" si="1"/>
        <v>0</v>
      </c>
      <c r="E32" s="187">
        <v>0</v>
      </c>
      <c r="F32" s="187">
        <v>0</v>
      </c>
      <c r="G32" s="187">
        <v>0</v>
      </c>
      <c r="H32" s="187">
        <v>0</v>
      </c>
      <c r="I32" s="116">
        <f t="shared" si="2"/>
        <v>0</v>
      </c>
      <c r="J32" s="187">
        <v>0</v>
      </c>
      <c r="K32" s="187">
        <v>0</v>
      </c>
      <c r="L32" s="187">
        <v>0</v>
      </c>
      <c r="M32" s="187">
        <v>0</v>
      </c>
    </row>
    <row r="33" spans="1:13" s="30" customFormat="1" ht="36.75">
      <c r="A33" s="162" t="s">
        <v>155</v>
      </c>
      <c r="B33" s="185">
        <v>2280</v>
      </c>
      <c r="C33" s="188">
        <f t="shared" si="0"/>
        <v>0</v>
      </c>
      <c r="D33" s="188">
        <f>SUM(F33:H33)</f>
        <v>0</v>
      </c>
      <c r="E33" s="188">
        <f>D34</f>
        <v>0</v>
      </c>
      <c r="F33" s="188">
        <f>E34</f>
        <v>0</v>
      </c>
      <c r="G33" s="188">
        <f>F34</f>
        <v>0</v>
      </c>
      <c r="H33" s="188">
        <f>G34</f>
        <v>0</v>
      </c>
      <c r="I33" s="188">
        <f t="shared" si="2"/>
        <v>0</v>
      </c>
      <c r="J33" s="188">
        <f>J34</f>
        <v>0</v>
      </c>
      <c r="K33" s="188">
        <f>K34</f>
        <v>0</v>
      </c>
      <c r="L33" s="188">
        <f>L34</f>
        <v>0</v>
      </c>
      <c r="M33" s="188">
        <f>M34</f>
        <v>0</v>
      </c>
    </row>
    <row r="34" spans="1:13" s="30" customFormat="1" ht="51.75">
      <c r="A34" s="159" t="s">
        <v>103</v>
      </c>
      <c r="B34" s="160">
        <v>2282</v>
      </c>
      <c r="C34" s="114">
        <f t="shared" si="0"/>
        <v>0</v>
      </c>
      <c r="D34" s="116">
        <f aca="true" t="shared" si="4" ref="D34:D44">SUM(E34:H34)</f>
        <v>0</v>
      </c>
      <c r="E34" s="114">
        <v>0</v>
      </c>
      <c r="F34" s="114">
        <v>0</v>
      </c>
      <c r="G34" s="114">
        <v>0</v>
      </c>
      <c r="H34" s="114">
        <v>0</v>
      </c>
      <c r="I34" s="116">
        <f t="shared" si="2"/>
        <v>0</v>
      </c>
      <c r="J34" s="114">
        <v>0</v>
      </c>
      <c r="K34" s="114">
        <v>0</v>
      </c>
      <c r="L34" s="114">
        <v>0</v>
      </c>
      <c r="M34" s="114">
        <v>0</v>
      </c>
    </row>
    <row r="35" spans="1:13" s="41" customFormat="1" ht="26.25">
      <c r="A35" s="163" t="s">
        <v>156</v>
      </c>
      <c r="B35" s="186">
        <v>2400</v>
      </c>
      <c r="C35" s="116">
        <f t="shared" si="0"/>
        <v>0</v>
      </c>
      <c r="D35" s="116">
        <f t="shared" si="4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f t="shared" si="2"/>
        <v>0</v>
      </c>
      <c r="J35" s="116">
        <v>0</v>
      </c>
      <c r="K35" s="116">
        <v>0</v>
      </c>
      <c r="L35" s="116">
        <v>0</v>
      </c>
      <c r="M35" s="116">
        <v>0</v>
      </c>
    </row>
    <row r="36" spans="1:13" s="43" customFormat="1" ht="14.25">
      <c r="A36" s="164" t="s">
        <v>157</v>
      </c>
      <c r="B36" s="186">
        <v>2600</v>
      </c>
      <c r="C36" s="116">
        <f t="shared" si="0"/>
        <v>0</v>
      </c>
      <c r="D36" s="116">
        <f t="shared" si="4"/>
        <v>0</v>
      </c>
      <c r="E36" s="116">
        <f>E37</f>
        <v>0</v>
      </c>
      <c r="F36" s="116">
        <f>F37</f>
        <v>0</v>
      </c>
      <c r="G36" s="116">
        <f>G37</f>
        <v>0</v>
      </c>
      <c r="H36" s="116">
        <f>H37</f>
        <v>0</v>
      </c>
      <c r="I36" s="116">
        <f t="shared" si="2"/>
        <v>0</v>
      </c>
      <c r="J36" s="116">
        <f>J37</f>
        <v>0</v>
      </c>
      <c r="K36" s="116">
        <f>K37</f>
        <v>0</v>
      </c>
      <c r="L36" s="116">
        <f>L37</f>
        <v>0</v>
      </c>
      <c r="M36" s="116">
        <f>M37</f>
        <v>0</v>
      </c>
    </row>
    <row r="37" spans="1:13" s="41" customFormat="1" ht="15" hidden="1">
      <c r="A37" s="165" t="s">
        <v>149</v>
      </c>
      <c r="B37" s="185">
        <v>2700</v>
      </c>
      <c r="C37" s="114">
        <f t="shared" si="0"/>
        <v>0</v>
      </c>
      <c r="D37" s="116">
        <f t="shared" si="4"/>
        <v>0</v>
      </c>
      <c r="E37" s="115">
        <f>E41</f>
        <v>0</v>
      </c>
      <c r="F37" s="115">
        <v>0</v>
      </c>
      <c r="G37" s="115">
        <f>G41</f>
        <v>0</v>
      </c>
      <c r="H37" s="115">
        <f>H41</f>
        <v>0</v>
      </c>
      <c r="I37" s="116">
        <f t="shared" si="2"/>
        <v>0</v>
      </c>
      <c r="J37" s="115">
        <f>J41</f>
        <v>0</v>
      </c>
      <c r="K37" s="115">
        <f>K41</f>
        <v>0</v>
      </c>
      <c r="L37" s="115">
        <v>0</v>
      </c>
      <c r="M37" s="115">
        <f>M41</f>
        <v>0</v>
      </c>
    </row>
    <row r="38" spans="1:13" s="40" customFormat="1" ht="12.75" hidden="1">
      <c r="A38" s="159" t="s">
        <v>104</v>
      </c>
      <c r="B38" s="160">
        <v>1341</v>
      </c>
      <c r="C38" s="114">
        <f t="shared" si="0"/>
        <v>0</v>
      </c>
      <c r="D38" s="116">
        <f t="shared" si="4"/>
        <v>0</v>
      </c>
      <c r="E38" s="115"/>
      <c r="F38" s="115"/>
      <c r="G38" s="115"/>
      <c r="H38" s="115"/>
      <c r="I38" s="116">
        <f t="shared" si="2"/>
        <v>0</v>
      </c>
      <c r="J38" s="115"/>
      <c r="K38" s="115"/>
      <c r="L38" s="115"/>
      <c r="M38" s="114"/>
    </row>
    <row r="39" spans="1:13" s="40" customFormat="1" ht="12.75" hidden="1">
      <c r="A39" s="159" t="s">
        <v>158</v>
      </c>
      <c r="B39" s="160">
        <v>2730</v>
      </c>
      <c r="C39" s="114"/>
      <c r="D39" s="116"/>
      <c r="E39" s="115"/>
      <c r="F39" s="115"/>
      <c r="G39" s="115"/>
      <c r="H39" s="115"/>
      <c r="I39" s="116"/>
      <c r="J39" s="115"/>
      <c r="K39" s="115"/>
      <c r="L39" s="115"/>
      <c r="M39" s="114"/>
    </row>
    <row r="40" spans="1:13" s="40" customFormat="1" ht="12.75">
      <c r="A40" s="166" t="s">
        <v>159</v>
      </c>
      <c r="B40" s="186">
        <v>3000</v>
      </c>
      <c r="C40" s="116">
        <f>SUM(C41)</f>
        <v>0</v>
      </c>
      <c r="D40" s="116">
        <f aca="true" t="shared" si="5" ref="D40:M41">SUM(D41)</f>
        <v>0</v>
      </c>
      <c r="E40" s="116">
        <f t="shared" si="5"/>
        <v>0</v>
      </c>
      <c r="F40" s="116">
        <f t="shared" si="5"/>
        <v>0</v>
      </c>
      <c r="G40" s="116">
        <f t="shared" si="5"/>
        <v>0</v>
      </c>
      <c r="H40" s="116">
        <f t="shared" si="5"/>
        <v>0</v>
      </c>
      <c r="I40" s="116">
        <f t="shared" si="5"/>
        <v>0</v>
      </c>
      <c r="J40" s="116">
        <f t="shared" si="5"/>
        <v>0</v>
      </c>
      <c r="K40" s="116">
        <f t="shared" si="5"/>
        <v>0</v>
      </c>
      <c r="L40" s="116">
        <f t="shared" si="5"/>
        <v>0</v>
      </c>
      <c r="M40" s="116">
        <f t="shared" si="5"/>
        <v>0</v>
      </c>
    </row>
    <row r="41" spans="1:13" s="40" customFormat="1" ht="21" customHeight="1">
      <c r="A41" s="159" t="s">
        <v>46</v>
      </c>
      <c r="B41" s="160">
        <v>3100</v>
      </c>
      <c r="C41" s="114">
        <f>D41+I41+L41+M41</f>
        <v>0</v>
      </c>
      <c r="D41" s="116">
        <f>SUM(E41:H41)</f>
        <v>0</v>
      </c>
      <c r="E41" s="114">
        <v>0</v>
      </c>
      <c r="F41" s="114">
        <f>SUM(F42)</f>
        <v>0</v>
      </c>
      <c r="G41" s="114">
        <f t="shared" si="5"/>
        <v>0</v>
      </c>
      <c r="H41" s="114">
        <f t="shared" si="5"/>
        <v>0</v>
      </c>
      <c r="I41" s="116">
        <f t="shared" si="5"/>
        <v>0</v>
      </c>
      <c r="J41" s="114">
        <f t="shared" si="5"/>
        <v>0</v>
      </c>
      <c r="K41" s="114">
        <f t="shared" si="5"/>
        <v>0</v>
      </c>
      <c r="L41" s="114">
        <f t="shared" si="5"/>
        <v>0</v>
      </c>
      <c r="M41" s="114">
        <f t="shared" si="5"/>
        <v>0</v>
      </c>
    </row>
    <row r="42" spans="1:13" s="30" customFormat="1" ht="14.25" customHeight="1">
      <c r="A42" s="167" t="s">
        <v>160</v>
      </c>
      <c r="B42" s="186">
        <v>3110</v>
      </c>
      <c r="C42" s="116">
        <f t="shared" si="0"/>
        <v>0</v>
      </c>
      <c r="D42" s="116">
        <f t="shared" si="4"/>
        <v>0</v>
      </c>
      <c r="E42" s="116">
        <f>E43+E50+E51+E52</f>
        <v>0</v>
      </c>
      <c r="F42" s="116">
        <v>0</v>
      </c>
      <c r="G42" s="116">
        <f>G43+G50+G51+G52</f>
        <v>0</v>
      </c>
      <c r="H42" s="116">
        <f>H43+H50+H51+H52</f>
        <v>0</v>
      </c>
      <c r="I42" s="116">
        <f t="shared" si="2"/>
        <v>0</v>
      </c>
      <c r="J42" s="116">
        <f>J43+J50+J51+J52</f>
        <v>0</v>
      </c>
      <c r="K42" s="116">
        <f>K43+K50+K51+K52</f>
        <v>0</v>
      </c>
      <c r="L42" s="116">
        <v>0</v>
      </c>
      <c r="M42" s="116">
        <f>M43+M50+M51+M52</f>
        <v>0</v>
      </c>
    </row>
    <row r="43" spans="1:13" s="41" customFormat="1" ht="15.75" hidden="1">
      <c r="A43" s="56" t="s">
        <v>46</v>
      </c>
      <c r="B43" s="51">
        <v>2100</v>
      </c>
      <c r="C43" s="37">
        <f t="shared" si="0"/>
        <v>0</v>
      </c>
      <c r="D43" s="37">
        <f t="shared" si="4"/>
        <v>0</v>
      </c>
      <c r="E43" s="37">
        <f>E44+E47</f>
        <v>0</v>
      </c>
      <c r="F43" s="37">
        <f>F44+F47</f>
        <v>0</v>
      </c>
      <c r="G43" s="37">
        <f>G44+G47</f>
        <v>0</v>
      </c>
      <c r="H43" s="37">
        <f>H44+H47</f>
        <v>0</v>
      </c>
      <c r="I43" s="37">
        <f t="shared" si="2"/>
        <v>0</v>
      </c>
      <c r="J43" s="38">
        <f>J44+J47</f>
        <v>0</v>
      </c>
      <c r="K43" s="37">
        <f>K44+K47</f>
        <v>0</v>
      </c>
      <c r="L43" s="37">
        <f>L44+L47+L45</f>
        <v>0</v>
      </c>
      <c r="M43" s="37">
        <f>M44+M47</f>
        <v>0</v>
      </c>
    </row>
    <row r="44" spans="1:13" s="43" customFormat="1" ht="36.75" hidden="1">
      <c r="A44" s="57" t="s">
        <v>105</v>
      </c>
      <c r="B44" s="42">
        <v>2110</v>
      </c>
      <c r="C44" s="37">
        <f t="shared" si="0"/>
        <v>0</v>
      </c>
      <c r="D44" s="37">
        <f t="shared" si="4"/>
        <v>0</v>
      </c>
      <c r="E44" s="44"/>
      <c r="F44" s="44"/>
      <c r="G44" s="44"/>
      <c r="H44" s="44"/>
      <c r="I44" s="37">
        <f t="shared" si="2"/>
        <v>0</v>
      </c>
      <c r="J44" s="38"/>
      <c r="K44" s="44"/>
      <c r="L44" s="44"/>
      <c r="M44" s="46"/>
    </row>
    <row r="45" spans="1:13" s="43" customFormat="1" ht="24" hidden="1">
      <c r="A45" s="57" t="s">
        <v>48</v>
      </c>
      <c r="B45" s="54">
        <v>2120</v>
      </c>
      <c r="C45" s="37">
        <f t="shared" si="0"/>
        <v>0</v>
      </c>
      <c r="D45" s="37"/>
      <c r="E45" s="44"/>
      <c r="F45" s="44"/>
      <c r="G45" s="44"/>
      <c r="H45" s="44"/>
      <c r="I45" s="37"/>
      <c r="J45" s="44"/>
      <c r="K45" s="44"/>
      <c r="L45" s="44">
        <f>L46</f>
        <v>0</v>
      </c>
      <c r="M45" s="46"/>
    </row>
    <row r="46" spans="1:13" s="43" customFormat="1" ht="15" hidden="1">
      <c r="A46" s="58" t="s">
        <v>106</v>
      </c>
      <c r="B46" s="36">
        <v>2123</v>
      </c>
      <c r="C46" s="37">
        <f t="shared" si="0"/>
        <v>0</v>
      </c>
      <c r="D46" s="37"/>
      <c r="E46" s="44"/>
      <c r="F46" s="44"/>
      <c r="G46" s="44"/>
      <c r="H46" s="44"/>
      <c r="I46" s="37"/>
      <c r="J46" s="44"/>
      <c r="K46" s="44"/>
      <c r="L46" s="37"/>
      <c r="M46" s="46"/>
    </row>
    <row r="47" spans="1:13" s="41" customFormat="1" ht="15" hidden="1">
      <c r="A47" s="50" t="s">
        <v>49</v>
      </c>
      <c r="B47" s="54">
        <v>2130</v>
      </c>
      <c r="C47" s="37">
        <f t="shared" si="0"/>
        <v>0</v>
      </c>
      <c r="D47" s="37">
        <f>SUM(E47:H47)</f>
        <v>0</v>
      </c>
      <c r="E47" s="37">
        <f>SUM(E48:E48)</f>
        <v>0</v>
      </c>
      <c r="F47" s="37">
        <f>SUM(F48:F48)</f>
        <v>0</v>
      </c>
      <c r="G47" s="37">
        <f>SUM(G48:G48)</f>
        <v>0</v>
      </c>
      <c r="H47" s="37">
        <f>SUM(H48:H48)</f>
        <v>0</v>
      </c>
      <c r="I47" s="37">
        <f>SUM(J47:K47)</f>
        <v>0</v>
      </c>
      <c r="J47" s="37">
        <f>SUM(J48:J48)</f>
        <v>0</v>
      </c>
      <c r="K47" s="37">
        <f>SUM(K48:K48)</f>
        <v>0</v>
      </c>
      <c r="L47" s="37">
        <f>SUM(L48:L48)</f>
        <v>0</v>
      </c>
      <c r="M47" s="37">
        <f>SUM(M48:M48)</f>
        <v>0</v>
      </c>
    </row>
    <row r="48" spans="1:13" s="40" customFormat="1" ht="25.5" hidden="1">
      <c r="A48" s="59" t="s">
        <v>107</v>
      </c>
      <c r="B48" s="55">
        <v>2133</v>
      </c>
      <c r="C48" s="37">
        <f t="shared" si="0"/>
        <v>0</v>
      </c>
      <c r="D48" s="37">
        <f>SUM(E48:H48)</f>
        <v>0</v>
      </c>
      <c r="E48" s="37"/>
      <c r="F48" s="37"/>
      <c r="G48" s="37"/>
      <c r="H48" s="37"/>
      <c r="I48" s="37">
        <f>SUM(J48:K48)</f>
        <v>0</v>
      </c>
      <c r="J48" s="37"/>
      <c r="K48" s="37"/>
      <c r="L48" s="37"/>
      <c r="M48" s="45"/>
    </row>
    <row r="49" spans="1:13" s="40" customFormat="1" ht="12.75" hidden="1">
      <c r="A49" s="60" t="s">
        <v>108</v>
      </c>
      <c r="B49" s="55">
        <v>2140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5"/>
    </row>
    <row r="50" spans="1:13" s="30" customFormat="1" ht="24.75" hidden="1">
      <c r="A50" s="52" t="s">
        <v>109</v>
      </c>
      <c r="B50" s="53">
        <v>2200</v>
      </c>
      <c r="C50" s="37">
        <f>D50+I50+L50+M50</f>
        <v>0</v>
      </c>
      <c r="D50" s="37">
        <f>SUM(E50:H50)</f>
        <v>0</v>
      </c>
      <c r="E50" s="37"/>
      <c r="F50" s="37"/>
      <c r="G50" s="37"/>
      <c r="H50" s="37"/>
      <c r="I50" s="37">
        <f>SUM(J50:K50)</f>
        <v>0</v>
      </c>
      <c r="J50" s="37"/>
      <c r="K50" s="37"/>
      <c r="L50" s="37"/>
      <c r="M50" s="45"/>
    </row>
    <row r="51" spans="1:13" s="41" customFormat="1" ht="24.75" hidden="1">
      <c r="A51" s="52" t="s">
        <v>110</v>
      </c>
      <c r="B51" s="53">
        <v>2300</v>
      </c>
      <c r="C51" s="37">
        <f>D51+I51+L51+M51</f>
        <v>0</v>
      </c>
      <c r="D51" s="37">
        <f>SUM(E51:H51)</f>
        <v>0</v>
      </c>
      <c r="E51" s="37"/>
      <c r="F51" s="37"/>
      <c r="G51" s="37"/>
      <c r="H51" s="37"/>
      <c r="I51" s="37">
        <f>SUM(J51:K51)</f>
        <v>0</v>
      </c>
      <c r="J51" s="37"/>
      <c r="K51" s="37"/>
      <c r="L51" s="37"/>
      <c r="M51" s="47"/>
    </row>
    <row r="52" spans="1:13" s="30" customFormat="1" ht="15" hidden="1">
      <c r="A52" s="52" t="s">
        <v>52</v>
      </c>
      <c r="B52" s="53">
        <v>2400</v>
      </c>
      <c r="C52" s="37">
        <f>D52+I52+L52+M52</f>
        <v>0</v>
      </c>
      <c r="D52" s="37">
        <f>SUM(E52:H52)</f>
        <v>0</v>
      </c>
      <c r="E52" s="44"/>
      <c r="F52" s="44"/>
      <c r="G52" s="44"/>
      <c r="H52" s="44"/>
      <c r="I52" s="37">
        <f>SUM(J52:K52)</f>
        <v>0</v>
      </c>
      <c r="J52" s="44"/>
      <c r="K52" s="44"/>
      <c r="L52" s="44"/>
      <c r="M52" s="45"/>
    </row>
    <row r="53" spans="1:12" s="65" customFormat="1" ht="24" hidden="1">
      <c r="A53" s="61" t="s">
        <v>111</v>
      </c>
      <c r="B53" s="62">
        <v>4000</v>
      </c>
      <c r="C53" s="63">
        <f>D53+I53+L53+M53</f>
        <v>0</v>
      </c>
      <c r="D53" s="63">
        <f>SUM(E53:H53)</f>
        <v>0</v>
      </c>
      <c r="E53" s="64"/>
      <c r="F53" s="64"/>
      <c r="G53" s="64"/>
      <c r="H53" s="64"/>
      <c r="I53" s="63">
        <f>SUM(J53:K53)</f>
        <v>0</v>
      </c>
      <c r="J53" s="64"/>
      <c r="K53" s="64"/>
      <c r="L53" s="64"/>
    </row>
    <row r="54" spans="1:13" s="65" customFormat="1" ht="15" hidden="1">
      <c r="A54" s="56" t="s">
        <v>54</v>
      </c>
      <c r="B54" s="53">
        <v>4110</v>
      </c>
      <c r="C54" s="37"/>
      <c r="D54" s="37"/>
      <c r="E54" s="66"/>
      <c r="F54" s="66"/>
      <c r="G54" s="66"/>
      <c r="H54" s="66"/>
      <c r="I54" s="37"/>
      <c r="J54" s="66"/>
      <c r="K54" s="66"/>
      <c r="L54" s="66"/>
      <c r="M54" s="67"/>
    </row>
    <row r="55" spans="1:13" s="65" customFormat="1" ht="15" hidden="1">
      <c r="A55" s="56" t="s">
        <v>55</v>
      </c>
      <c r="B55" s="53">
        <v>4210</v>
      </c>
      <c r="C55" s="37"/>
      <c r="D55" s="37"/>
      <c r="E55" s="66"/>
      <c r="F55" s="66"/>
      <c r="G55" s="66"/>
      <c r="H55" s="66"/>
      <c r="I55" s="37"/>
      <c r="J55" s="66"/>
      <c r="K55" s="66"/>
      <c r="L55" s="66"/>
      <c r="M55" s="67"/>
    </row>
    <row r="56" spans="1:13" s="65" customFormat="1" ht="9.75" customHeight="1">
      <c r="A56" s="68"/>
      <c r="B56" s="69"/>
      <c r="C56" s="70"/>
      <c r="D56" s="70"/>
      <c r="E56" s="71"/>
      <c r="F56" s="71"/>
      <c r="G56" s="71"/>
      <c r="H56" s="71"/>
      <c r="I56" s="70"/>
      <c r="J56" s="71"/>
      <c r="K56" s="71"/>
      <c r="L56" s="71"/>
      <c r="M56" s="72"/>
    </row>
    <row r="57" spans="1:12" s="74" customFormat="1" ht="12.75" customHeight="1">
      <c r="A57" s="139"/>
      <c r="B57" s="140"/>
      <c r="C57" s="141"/>
      <c r="D57" s="141"/>
      <c r="E57" s="142"/>
      <c r="F57" s="142"/>
      <c r="G57" s="142"/>
      <c r="H57" s="142"/>
      <c r="I57" s="142"/>
      <c r="J57" s="142" t="s">
        <v>180</v>
      </c>
      <c r="K57" s="142"/>
      <c r="L57" s="73"/>
    </row>
    <row r="58" spans="1:12" s="72" customFormat="1" ht="15.75" customHeight="1">
      <c r="A58" s="143" t="s">
        <v>171</v>
      </c>
      <c r="B58" s="144"/>
      <c r="C58" s="145"/>
      <c r="D58" s="145"/>
      <c r="E58" s="146" t="s">
        <v>112</v>
      </c>
      <c r="F58" s="146"/>
      <c r="G58" s="146"/>
      <c r="H58" s="146"/>
      <c r="I58" s="147"/>
      <c r="J58" s="408" t="s">
        <v>5</v>
      </c>
      <c r="K58" s="408"/>
      <c r="L58" s="71"/>
    </row>
    <row r="59" spans="1:11" ht="12.75" customHeight="1">
      <c r="A59" s="148"/>
      <c r="B59" s="149"/>
      <c r="C59" s="150"/>
      <c r="D59" s="151"/>
      <c r="E59" s="142"/>
      <c r="F59" s="142"/>
      <c r="G59" s="142"/>
      <c r="H59" s="142"/>
      <c r="I59" s="142"/>
      <c r="J59" s="142" t="s">
        <v>185</v>
      </c>
      <c r="K59" s="142"/>
    </row>
    <row r="60" spans="1:11" s="77" customFormat="1" ht="18.75" customHeight="1">
      <c r="A60" s="152" t="s">
        <v>151</v>
      </c>
      <c r="B60" s="153"/>
      <c r="C60" s="154"/>
      <c r="D60" s="154"/>
      <c r="E60" s="146" t="s">
        <v>112</v>
      </c>
      <c r="F60" s="146"/>
      <c r="G60" s="146"/>
      <c r="H60" s="146"/>
      <c r="I60" s="147"/>
      <c r="J60" s="408" t="s">
        <v>5</v>
      </c>
      <c r="K60" s="408"/>
    </row>
    <row r="61" spans="1:11" ht="12" customHeight="1">
      <c r="A61" s="155"/>
      <c r="B61" s="149"/>
      <c r="C61" s="149"/>
      <c r="D61" s="149"/>
      <c r="E61" s="156"/>
      <c r="F61" s="156"/>
      <c r="G61" s="156"/>
      <c r="H61" s="156"/>
      <c r="I61" s="156"/>
      <c r="J61" s="156"/>
      <c r="K61" s="156"/>
    </row>
    <row r="62" spans="1:11" s="77" customFormat="1" ht="9" customHeight="1">
      <c r="A62" s="157"/>
      <c r="B62" s="76"/>
      <c r="C62" s="76"/>
      <c r="D62" s="76"/>
      <c r="E62" s="96"/>
      <c r="F62" s="75"/>
      <c r="G62" s="75"/>
      <c r="H62" s="75"/>
      <c r="I62" s="75"/>
      <c r="J62" s="409"/>
      <c r="K62" s="409"/>
    </row>
    <row r="63" spans="1:12" ht="5.25" customHeight="1" hidden="1">
      <c r="A63"/>
      <c r="B63" s="78"/>
      <c r="C63" s="79"/>
      <c r="D63" s="80"/>
      <c r="E63" s="80"/>
      <c r="F63" s="81"/>
      <c r="G63" s="81"/>
      <c r="H63" s="81"/>
      <c r="I63" s="81"/>
      <c r="J63" s="81"/>
      <c r="K63" s="81"/>
      <c r="L63" s="81"/>
    </row>
    <row r="64" ht="15" customHeight="1">
      <c r="A64" s="191" t="str">
        <f>CONCATENATE('розш. помісячн спільні'!A63)</f>
        <v>  "01" 01. 2021р.</v>
      </c>
    </row>
    <row r="65" ht="12.75">
      <c r="A65" s="82" t="s">
        <v>7</v>
      </c>
    </row>
  </sheetData>
  <sheetProtection/>
  <mergeCells count="22">
    <mergeCell ref="A6:M6"/>
    <mergeCell ref="A7:M7"/>
    <mergeCell ref="A8:M8"/>
    <mergeCell ref="A1:M1"/>
    <mergeCell ref="A2:M2"/>
    <mergeCell ref="A3:M3"/>
    <mergeCell ref="A4:M4"/>
    <mergeCell ref="A5:M5"/>
    <mergeCell ref="L10:M10"/>
    <mergeCell ref="L11:M12"/>
    <mergeCell ref="D12:D13"/>
    <mergeCell ref="E12:H12"/>
    <mergeCell ref="I12:I13"/>
    <mergeCell ref="J12:K12"/>
    <mergeCell ref="J60:K60"/>
    <mergeCell ref="J62:K62"/>
    <mergeCell ref="J58:K58"/>
    <mergeCell ref="A10:A13"/>
    <mergeCell ref="B10:B13"/>
    <mergeCell ref="C10:C13"/>
    <mergeCell ref="D10:H11"/>
    <mergeCell ref="I10:K11"/>
  </mergeCells>
  <printOptions/>
  <pageMargins left="0.8" right="0.19" top="0.22" bottom="0.35" header="0.2" footer="0.2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3" sqref="A63:B65"/>
    </sheetView>
  </sheetViews>
  <sheetFormatPr defaultColWidth="9.125" defaultRowHeight="12.75"/>
  <cols>
    <col min="1" max="1" width="21.625" style="0" customWidth="1"/>
    <col min="2" max="2" width="5.125" style="0" customWidth="1"/>
    <col min="3" max="3" width="7.375" style="0" customWidth="1"/>
    <col min="4" max="4" width="6.25390625" style="0" customWidth="1"/>
    <col min="5" max="5" width="5.625" style="0" customWidth="1"/>
    <col min="6" max="6" width="4.875" style="0" customWidth="1"/>
    <col min="7" max="7" width="5.375" style="0" customWidth="1"/>
    <col min="8" max="8" width="5.00390625" style="0" customWidth="1"/>
    <col min="9" max="9" width="4.625" style="0" customWidth="1"/>
    <col min="10" max="10" width="4.875" style="0" customWidth="1"/>
    <col min="11" max="11" width="5.125" style="0" customWidth="1"/>
    <col min="12" max="13" width="4.375" style="0" customWidth="1"/>
    <col min="14" max="14" width="6.375" style="0" customWidth="1"/>
    <col min="15" max="15" width="8.875" style="83" customWidth="1"/>
  </cols>
  <sheetData>
    <row r="1" spans="9:15" ht="15.75">
      <c r="I1" s="1" t="s">
        <v>0</v>
      </c>
      <c r="J1" s="2"/>
      <c r="K1" s="12"/>
      <c r="M1" s="370">
        <f>SUM(O23)</f>
        <v>8000</v>
      </c>
      <c r="N1" s="370"/>
      <c r="O1" s="175" t="s">
        <v>169</v>
      </c>
    </row>
    <row r="2" spans="9:15" ht="9.75" customHeight="1">
      <c r="I2" s="1"/>
      <c r="J2" s="2"/>
      <c r="M2" s="371" t="s">
        <v>1</v>
      </c>
      <c r="N2" s="371"/>
      <c r="O2" s="371"/>
    </row>
    <row r="3" spans="9:15" ht="32.25" customHeight="1">
      <c r="I3" s="373" t="s">
        <v>207</v>
      </c>
      <c r="J3" s="373"/>
      <c r="K3" s="373"/>
      <c r="L3" s="373"/>
      <c r="M3" s="373"/>
      <c r="N3" s="373"/>
      <c r="O3" s="373"/>
    </row>
    <row r="4" spans="9:15" ht="9.75" customHeight="1">
      <c r="I4" s="378" t="s">
        <v>2</v>
      </c>
      <c r="J4" s="378"/>
      <c r="K4" s="378"/>
      <c r="L4" s="378"/>
      <c r="M4" s="378"/>
      <c r="N4" s="378"/>
      <c r="O4" s="378"/>
    </row>
    <row r="5" spans="9:15" ht="36.75" customHeight="1">
      <c r="I5" s="438" t="s">
        <v>200</v>
      </c>
      <c r="J5" s="438"/>
      <c r="K5" s="438"/>
      <c r="L5" s="438"/>
      <c r="M5" s="438"/>
      <c r="N5" s="438"/>
      <c r="O5" s="438"/>
    </row>
    <row r="6" spans="9:15" ht="10.5" customHeight="1">
      <c r="I6" s="374" t="s">
        <v>3</v>
      </c>
      <c r="J6" s="374"/>
      <c r="K6" s="374"/>
      <c r="L6" s="374"/>
      <c r="M6" s="374"/>
      <c r="N6" s="374"/>
      <c r="O6" s="374"/>
    </row>
    <row r="7" spans="9:15" ht="14.25" customHeight="1">
      <c r="I7" s="372" t="s">
        <v>208</v>
      </c>
      <c r="J7" s="372"/>
      <c r="K7" s="372"/>
      <c r="L7" s="372"/>
      <c r="M7" s="372"/>
      <c r="N7" s="372"/>
      <c r="O7" s="372"/>
    </row>
    <row r="8" spans="9:15" ht="8.25" customHeight="1">
      <c r="I8" s="3"/>
      <c r="J8" s="4"/>
      <c r="K8" s="3" t="s">
        <v>4</v>
      </c>
      <c r="N8" s="371" t="s">
        <v>5</v>
      </c>
      <c r="O8" s="371"/>
    </row>
    <row r="9" spans="9:13" ht="12.75">
      <c r="I9" s="407"/>
      <c r="J9" s="407"/>
      <c r="K9" s="407"/>
      <c r="M9" s="5" t="s">
        <v>6</v>
      </c>
    </row>
    <row r="10" spans="9:10" ht="8.25" customHeight="1">
      <c r="I10" s="316" t="s">
        <v>7</v>
      </c>
      <c r="J10" s="316"/>
    </row>
    <row r="11" spans="1:21" s="12" customFormat="1" ht="30.75" customHeight="1">
      <c r="A11" s="384" t="s">
        <v>192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/>
      <c r="Q11"/>
      <c r="R11" s="84"/>
      <c r="S11" s="85"/>
      <c r="T11" s="85"/>
      <c r="U11" s="86"/>
    </row>
    <row r="13" spans="1:15" ht="33.75" customHeight="1">
      <c r="A13" s="376" t="s">
        <v>173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10"/>
    </row>
    <row r="14" spans="1:14" ht="12.75">
      <c r="A14" s="97"/>
      <c r="B14" s="375" t="s">
        <v>8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</row>
    <row r="15" spans="1:14" ht="12.75">
      <c r="A15" s="383" t="s">
        <v>174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</row>
    <row r="16" spans="2:14" ht="12.75">
      <c r="B16" s="381" t="s">
        <v>9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85" t="s">
        <v>113</v>
      </c>
      <c r="B18" s="385"/>
      <c r="C18" s="385"/>
      <c r="D18" s="385"/>
      <c r="E18" s="396" t="s">
        <v>197</v>
      </c>
      <c r="F18" s="397"/>
      <c r="G18" s="397"/>
      <c r="H18" s="397"/>
      <c r="I18" s="397"/>
      <c r="J18" s="397"/>
      <c r="K18" s="397"/>
      <c r="L18" s="397"/>
      <c r="M18" s="397"/>
      <c r="N18" s="397"/>
      <c r="O18" s="251"/>
    </row>
    <row r="19" spans="1:15" ht="6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1:15" ht="39" customHeight="1">
      <c r="A20" s="385" t="s">
        <v>172</v>
      </c>
      <c r="B20" s="385"/>
      <c r="C20" s="385"/>
      <c r="D20" s="385"/>
      <c r="E20" s="377" t="s">
        <v>206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C24+C45+C39</f>
        <v>800</v>
      </c>
      <c r="D23" s="24">
        <f aca="true" t="shared" si="0" ref="D23:N23">D24+D45+D39</f>
        <v>800</v>
      </c>
      <c r="E23" s="24">
        <f t="shared" si="0"/>
        <v>1600</v>
      </c>
      <c r="F23" s="24">
        <f t="shared" si="0"/>
        <v>800</v>
      </c>
      <c r="G23" s="24">
        <f t="shared" si="0"/>
        <v>800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1600</v>
      </c>
      <c r="L23" s="24">
        <f t="shared" si="0"/>
        <v>1600</v>
      </c>
      <c r="M23" s="24">
        <f t="shared" si="0"/>
        <v>0</v>
      </c>
      <c r="N23" s="24">
        <f t="shared" si="0"/>
        <v>0</v>
      </c>
      <c r="O23" s="24">
        <f>O24+O45+O39</f>
        <v>8000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800</v>
      </c>
      <c r="D24" s="24">
        <f t="shared" si="1"/>
        <v>800</v>
      </c>
      <c r="E24" s="24">
        <f t="shared" si="1"/>
        <v>1600</v>
      </c>
      <c r="F24" s="24">
        <f t="shared" si="1"/>
        <v>800</v>
      </c>
      <c r="G24" s="24">
        <f t="shared" si="1"/>
        <v>800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1600</v>
      </c>
      <c r="L24" s="24">
        <f t="shared" si="1"/>
        <v>1600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8000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800</v>
      </c>
      <c r="D28" s="24">
        <f t="shared" si="4"/>
        <v>800</v>
      </c>
      <c r="E28" s="24">
        <f t="shared" si="4"/>
        <v>1600</v>
      </c>
      <c r="F28" s="24">
        <f t="shared" si="4"/>
        <v>800</v>
      </c>
      <c r="G28" s="24">
        <f t="shared" si="4"/>
        <v>800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1600</v>
      </c>
      <c r="L28" s="24">
        <f t="shared" si="4"/>
        <v>1600</v>
      </c>
      <c r="M28" s="24">
        <f t="shared" si="4"/>
        <v>0</v>
      </c>
      <c r="N28" s="24">
        <f t="shared" si="4"/>
        <v>0</v>
      </c>
      <c r="O28" s="255">
        <f t="shared" si="2"/>
        <v>8000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5">
        <f t="shared" si="2"/>
        <v>0</v>
      </c>
    </row>
    <row r="32" spans="1:15" ht="13.5" customHeight="1">
      <c r="A32" s="103" t="s">
        <v>37</v>
      </c>
      <c r="B32" s="124">
        <v>2250</v>
      </c>
      <c r="C32" s="259">
        <v>800</v>
      </c>
      <c r="D32" s="259">
        <v>800</v>
      </c>
      <c r="E32" s="259">
        <v>1600</v>
      </c>
      <c r="F32" s="259">
        <v>800</v>
      </c>
      <c r="G32" s="259">
        <v>800</v>
      </c>
      <c r="H32" s="259"/>
      <c r="I32" s="259"/>
      <c r="J32" s="259"/>
      <c r="K32" s="259">
        <v>1600</v>
      </c>
      <c r="L32" s="259">
        <v>1600</v>
      </c>
      <c r="M32" s="259"/>
      <c r="N32" s="259"/>
      <c r="O32" s="256">
        <f t="shared" si="2"/>
        <v>8000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56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6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6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6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6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6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256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/>
      <c r="D40" s="24"/>
      <c r="E40" s="24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56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6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800</v>
      </c>
      <c r="D56" s="24">
        <f aca="true" t="shared" si="11" ref="D56:N56">SUM(D31+D29+D32+D44)</f>
        <v>800</v>
      </c>
      <c r="E56" s="24">
        <f t="shared" si="11"/>
        <v>1600</v>
      </c>
      <c r="F56" s="24">
        <f t="shared" si="11"/>
        <v>800</v>
      </c>
      <c r="G56" s="24">
        <f t="shared" si="11"/>
        <v>800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1600</v>
      </c>
      <c r="L56" s="24">
        <f t="shared" si="11"/>
        <v>1600</v>
      </c>
      <c r="M56" s="24">
        <f t="shared" si="11"/>
        <v>0</v>
      </c>
      <c r="N56" s="24">
        <f t="shared" si="11"/>
        <v>0</v>
      </c>
      <c r="O56" s="182">
        <f>SUM(C56:N56)</f>
        <v>8000</v>
      </c>
    </row>
    <row r="57" spans="1:15" ht="9.75" customHeight="1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4"/>
    </row>
    <row r="58" spans="1:15" ht="11.25" customHeight="1">
      <c r="A58" s="253"/>
      <c r="B58" s="400" t="s">
        <v>124</v>
      </c>
      <c r="C58" s="253" t="s">
        <v>171</v>
      </c>
      <c r="D58" s="253"/>
      <c r="E58" s="253"/>
      <c r="F58" s="253"/>
      <c r="G58" s="250"/>
      <c r="H58" s="250"/>
      <c r="I58" s="250"/>
      <c r="J58" s="253"/>
      <c r="K58" s="250"/>
      <c r="L58" s="250" t="s">
        <v>180</v>
      </c>
      <c r="M58" s="250"/>
      <c r="N58" s="250"/>
      <c r="O58" s="254"/>
    </row>
    <row r="59" spans="1:15" ht="13.5" customHeight="1">
      <c r="A59" s="253"/>
      <c r="B59" s="400"/>
      <c r="C59" s="305"/>
      <c r="D59" s="253"/>
      <c r="E59" s="253"/>
      <c r="F59" s="253"/>
      <c r="G59" s="253"/>
      <c r="H59" s="271" t="s">
        <v>4</v>
      </c>
      <c r="I59" s="253"/>
      <c r="J59" s="253"/>
      <c r="K59" s="398" t="s">
        <v>5</v>
      </c>
      <c r="L59" s="398"/>
      <c r="M59" s="398"/>
      <c r="N59" s="398"/>
      <c r="O59" s="254"/>
    </row>
    <row r="60" spans="1:15" ht="12.75">
      <c r="A60" s="253"/>
      <c r="B60" s="253"/>
      <c r="C60" s="305" t="s">
        <v>151</v>
      </c>
      <c r="D60" s="253"/>
      <c r="E60" s="253"/>
      <c r="F60" s="253"/>
      <c r="G60" s="250"/>
      <c r="H60" s="250"/>
      <c r="I60" s="250"/>
      <c r="J60" s="253"/>
      <c r="K60" s="250"/>
      <c r="L60" s="250" t="s">
        <v>185</v>
      </c>
      <c r="M60" s="306"/>
      <c r="N60" s="250"/>
      <c r="O60" s="254"/>
    </row>
    <row r="61" spans="1:15" ht="11.25" customHeight="1">
      <c r="A61" s="253"/>
      <c r="B61" s="253"/>
      <c r="C61" s="305"/>
      <c r="D61" s="253"/>
      <c r="E61" s="253"/>
      <c r="F61" s="253"/>
      <c r="G61" s="253"/>
      <c r="H61" s="271" t="s">
        <v>4</v>
      </c>
      <c r="I61" s="253"/>
      <c r="J61" s="253"/>
      <c r="K61" s="398" t="s">
        <v>5</v>
      </c>
      <c r="L61" s="398"/>
      <c r="M61" s="398"/>
      <c r="N61" s="398"/>
      <c r="O61" s="254"/>
    </row>
    <row r="62" spans="1:15" ht="0.75" customHeight="1">
      <c r="A62" s="253"/>
      <c r="B62" s="253"/>
      <c r="C62" s="305"/>
      <c r="D62" s="253"/>
      <c r="E62" s="253"/>
      <c r="F62" s="253"/>
      <c r="G62" s="253"/>
      <c r="H62" s="273"/>
      <c r="I62" s="253"/>
      <c r="J62" s="253"/>
      <c r="K62" s="253"/>
      <c r="L62" s="253"/>
      <c r="M62" s="273"/>
      <c r="N62" s="253"/>
      <c r="O62" s="254"/>
    </row>
    <row r="63" spans="1:15" s="29" customFormat="1" ht="15" customHeight="1">
      <c r="A63" s="310" t="s">
        <v>202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29" customFormat="1" ht="15.75">
      <c r="A64" s="310" t="s">
        <v>203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.75">
      <c r="A65" s="311" t="s">
        <v>205</v>
      </c>
      <c r="B65" s="263"/>
      <c r="C65" s="263"/>
      <c r="D65" s="263"/>
      <c r="E65" s="253"/>
      <c r="F65" s="253"/>
      <c r="G65" s="253"/>
      <c r="H65" s="253"/>
      <c r="I65" s="253"/>
      <c r="J65" s="253"/>
      <c r="K65" s="250"/>
      <c r="L65" s="250"/>
      <c r="M65" s="250"/>
      <c r="N65" s="250"/>
      <c r="O65" s="315"/>
    </row>
    <row r="66" spans="1:15" ht="12.7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4"/>
    </row>
    <row r="67" spans="1:15" ht="12.75">
      <c r="A67" s="253"/>
      <c r="B67" s="253"/>
      <c r="C67" s="263"/>
      <c r="D67" s="26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4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M1:N1"/>
    <mergeCell ref="M2:O2"/>
    <mergeCell ref="I3:O3"/>
    <mergeCell ref="I4:O4"/>
    <mergeCell ref="I5:O5"/>
    <mergeCell ref="I7:O7"/>
    <mergeCell ref="N8:O8"/>
    <mergeCell ref="B58:B59"/>
    <mergeCell ref="K59:N59"/>
    <mergeCell ref="I6:O6"/>
    <mergeCell ref="A20:D20"/>
    <mergeCell ref="A11:O11"/>
    <mergeCell ref="A13:N13"/>
    <mergeCell ref="B14:N14"/>
    <mergeCell ref="K61:N61"/>
    <mergeCell ref="A15:N15"/>
    <mergeCell ref="B16:N16"/>
    <mergeCell ref="A18:D18"/>
    <mergeCell ref="E18:N18"/>
    <mergeCell ref="I9:K9"/>
    <mergeCell ref="E20:O20"/>
  </mergeCells>
  <printOptions/>
  <pageMargins left="0.5118110236220472" right="0" top="0.15748031496062992" bottom="0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8">
      <selection activeCell="A43" sqref="A43:A45"/>
    </sheetView>
  </sheetViews>
  <sheetFormatPr defaultColWidth="9.00390625" defaultRowHeight="12.75"/>
  <cols>
    <col min="1" max="1" width="38.75390625" style="0" customWidth="1"/>
    <col min="2" max="2" width="6.125" style="0" customWidth="1"/>
    <col min="3" max="10" width="8.875" style="0" customWidth="1"/>
    <col min="11" max="11" width="10.375" style="0" customWidth="1"/>
    <col min="12" max="13" width="8.875" style="0" customWidth="1"/>
    <col min="14" max="14" width="5.25390625" style="0" customWidth="1"/>
    <col min="15" max="15" width="8.875" style="0" customWidth="1"/>
  </cols>
  <sheetData>
    <row r="1" spans="11:15" ht="14.25">
      <c r="K1" s="1" t="s">
        <v>0</v>
      </c>
      <c r="L1" s="2"/>
      <c r="M1" s="12"/>
      <c r="N1" s="179">
        <f>SUM(O35)</f>
        <v>8000</v>
      </c>
      <c r="O1" s="180" t="s">
        <v>169</v>
      </c>
    </row>
    <row r="2" spans="11:16" ht="9.75" customHeight="1">
      <c r="K2" s="1"/>
      <c r="L2" s="2"/>
      <c r="N2" s="451" t="s">
        <v>1</v>
      </c>
      <c r="O2" s="451"/>
      <c r="P2" s="6"/>
    </row>
    <row r="3" spans="11:15" ht="32.25" customHeight="1">
      <c r="K3" s="452" t="s">
        <v>212</v>
      </c>
      <c r="L3" s="452"/>
      <c r="M3" s="452"/>
      <c r="N3" s="452"/>
      <c r="O3" s="452"/>
    </row>
    <row r="4" spans="11:14" ht="9.75" customHeight="1">
      <c r="K4" s="2"/>
      <c r="L4" s="378" t="s">
        <v>2</v>
      </c>
      <c r="M4" s="378"/>
      <c r="N4" s="378"/>
    </row>
    <row r="5" spans="11:17" ht="38.25" customHeight="1">
      <c r="K5" s="438" t="s">
        <v>200</v>
      </c>
      <c r="L5" s="438"/>
      <c r="M5" s="438"/>
      <c r="N5" s="438"/>
      <c r="O5" s="438"/>
      <c r="P5" s="317"/>
      <c r="Q5" s="317"/>
    </row>
    <row r="6" spans="11:15" ht="10.5" customHeight="1">
      <c r="K6" s="453" t="s">
        <v>3</v>
      </c>
      <c r="L6" s="453"/>
      <c r="M6" s="453"/>
      <c r="N6" s="453"/>
      <c r="O6" s="453"/>
    </row>
    <row r="7" spans="11:14" ht="14.25" customHeight="1">
      <c r="K7" s="372" t="s">
        <v>209</v>
      </c>
      <c r="L7" s="372"/>
      <c r="M7" s="372"/>
      <c r="N7" s="372"/>
    </row>
    <row r="8" spans="11:14" ht="8.25" customHeight="1">
      <c r="K8" s="3" t="s">
        <v>4</v>
      </c>
      <c r="L8" s="4"/>
      <c r="M8" s="371" t="s">
        <v>5</v>
      </c>
      <c r="N8" s="371"/>
    </row>
    <row r="9" spans="11:13" ht="20.25" customHeight="1">
      <c r="K9" s="260"/>
      <c r="L9" s="9"/>
      <c r="M9" s="5" t="s">
        <v>6</v>
      </c>
    </row>
    <row r="10" spans="11:12" ht="8.25" customHeight="1">
      <c r="K10" s="371" t="s">
        <v>7</v>
      </c>
      <c r="L10" s="371"/>
    </row>
    <row r="11" spans="3:5" ht="8.25" customHeight="1">
      <c r="C11" s="6"/>
      <c r="D11" s="2"/>
      <c r="E11" s="5"/>
    </row>
    <row r="12" spans="1:21" s="12" customFormat="1" ht="30.75" customHeight="1">
      <c r="A12" s="448" t="s">
        <v>193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/>
      <c r="Q12"/>
      <c r="R12" s="84"/>
      <c r="S12" s="85"/>
      <c r="T12" s="85"/>
      <c r="U12" s="86"/>
    </row>
    <row r="13" spans="1:15" ht="14.2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14.25" customHeight="1">
      <c r="A14" s="449" t="s">
        <v>179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</row>
    <row r="15" spans="1:15" ht="9" customHeight="1">
      <c r="A15" s="440" t="s">
        <v>57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</row>
    <row r="16" spans="1:15" ht="12.75">
      <c r="A16" s="450" t="s">
        <v>174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</row>
    <row r="17" spans="1:15" ht="11.25" customHeight="1">
      <c r="A17" s="195"/>
      <c r="B17" s="195"/>
      <c r="C17" s="440" t="s">
        <v>9</v>
      </c>
      <c r="D17" s="440"/>
      <c r="E17" s="440"/>
      <c r="F17" s="440"/>
      <c r="G17" s="440"/>
      <c r="H17" s="440"/>
      <c r="I17" s="440"/>
      <c r="J17" s="440"/>
      <c r="K17" s="440"/>
      <c r="L17" s="440"/>
      <c r="M17" s="195"/>
      <c r="N17" s="195"/>
      <c r="O17" s="195"/>
    </row>
    <row r="18" spans="1:15" ht="12.75">
      <c r="A18" s="196" t="s">
        <v>10</v>
      </c>
      <c r="B18" s="197"/>
      <c r="C18" s="197"/>
      <c r="D18" s="197"/>
      <c r="E18" s="197"/>
      <c r="F18" s="197"/>
      <c r="G18" s="197"/>
      <c r="H18" s="197"/>
      <c r="I18" s="198" t="s">
        <v>11</v>
      </c>
      <c r="J18" s="197"/>
      <c r="K18" s="197"/>
      <c r="L18" s="197"/>
      <c r="M18" s="195"/>
      <c r="N18" s="195"/>
      <c r="O18" s="195"/>
    </row>
    <row r="19" spans="1:15" ht="29.25" customHeight="1">
      <c r="A19" s="441" t="s">
        <v>80</v>
      </c>
      <c r="B19" s="441"/>
      <c r="C19" s="441"/>
      <c r="D19" s="441"/>
      <c r="E19" s="442" t="s">
        <v>210</v>
      </c>
      <c r="F19" s="442"/>
      <c r="G19" s="442"/>
      <c r="H19" s="442"/>
      <c r="I19" s="442"/>
      <c r="J19" s="442"/>
      <c r="K19" s="442"/>
      <c r="L19" s="442"/>
      <c r="M19" s="442"/>
      <c r="N19" s="442"/>
      <c r="O19" s="442"/>
    </row>
    <row r="20" spans="1:15" ht="6" customHeight="1">
      <c r="A20" s="196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ht="27" customHeight="1">
      <c r="A21" s="443" t="s">
        <v>170</v>
      </c>
      <c r="B21" s="443"/>
      <c r="C21" s="443"/>
      <c r="D21" s="443"/>
      <c r="E21" s="444" t="s">
        <v>211</v>
      </c>
      <c r="F21" s="444"/>
      <c r="G21" s="444"/>
      <c r="H21" s="444"/>
      <c r="I21" s="444"/>
      <c r="J21" s="444"/>
      <c r="K21" s="444"/>
      <c r="L21" s="444"/>
      <c r="M21" s="444"/>
      <c r="N21" s="444"/>
      <c r="O21" s="444"/>
    </row>
    <row r="22" spans="1:3" ht="8.25" customHeight="1">
      <c r="A22" s="16"/>
      <c r="B22" s="17"/>
      <c r="C22" s="12"/>
    </row>
    <row r="23" spans="1:15" s="170" customFormat="1" ht="12.75">
      <c r="A23" s="168"/>
      <c r="B23" s="169"/>
      <c r="C23" s="445" t="s">
        <v>58</v>
      </c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7"/>
    </row>
    <row r="24" spans="1:15" s="170" customFormat="1" ht="40.5" customHeight="1">
      <c r="A24" s="18" t="s">
        <v>59</v>
      </c>
      <c r="B24" s="171" t="s">
        <v>60</v>
      </c>
      <c r="C24" s="19" t="s">
        <v>61</v>
      </c>
      <c r="D24" s="20" t="s">
        <v>62</v>
      </c>
      <c r="E24" s="20" t="s">
        <v>63</v>
      </c>
      <c r="F24" s="20" t="s">
        <v>64</v>
      </c>
      <c r="G24" s="20" t="s">
        <v>65</v>
      </c>
      <c r="H24" s="20" t="s">
        <v>66</v>
      </c>
      <c r="I24" s="20" t="s">
        <v>67</v>
      </c>
      <c r="J24" s="20" t="s">
        <v>68</v>
      </c>
      <c r="K24" s="20" t="s">
        <v>69</v>
      </c>
      <c r="L24" s="20" t="s">
        <v>70</v>
      </c>
      <c r="M24" s="20" t="s">
        <v>71</v>
      </c>
      <c r="N24" s="20" t="s">
        <v>72</v>
      </c>
      <c r="O24" s="177" t="s">
        <v>73</v>
      </c>
    </row>
    <row r="25" spans="1:15" ht="10.5" customHeight="1">
      <c r="A25" s="21">
        <v>1</v>
      </c>
      <c r="B25" s="22">
        <v>2</v>
      </c>
      <c r="C25" s="23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178">
        <v>15</v>
      </c>
    </row>
    <row r="26" spans="1:15" ht="18" customHeight="1">
      <c r="A26" s="132" t="s">
        <v>127</v>
      </c>
      <c r="B26" s="136">
        <v>2110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76">
        <f>SUM(C26:N26)</f>
        <v>0</v>
      </c>
    </row>
    <row r="27" spans="1:15" ht="17.25" customHeight="1">
      <c r="A27" s="132" t="s">
        <v>140</v>
      </c>
      <c r="B27" s="136">
        <v>2120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76">
        <f aca="true" t="shared" si="0" ref="O27:O35">SUM(C27:N27)</f>
        <v>0</v>
      </c>
    </row>
    <row r="28" spans="1:15" ht="17.25" customHeight="1">
      <c r="A28" s="133" t="s">
        <v>74</v>
      </c>
      <c r="B28" s="136">
        <v>2220</v>
      </c>
      <c r="C28" s="137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76">
        <f t="shared" si="0"/>
        <v>0</v>
      </c>
    </row>
    <row r="29" spans="1:15" ht="15" customHeight="1">
      <c r="A29" s="132" t="s">
        <v>75</v>
      </c>
      <c r="B29" s="136">
        <v>2230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76">
        <f t="shared" si="0"/>
        <v>0</v>
      </c>
    </row>
    <row r="30" spans="1:15" ht="24.75" customHeight="1">
      <c r="A30" s="132" t="s">
        <v>38</v>
      </c>
      <c r="B30" s="136">
        <v>2270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76">
        <f t="shared" si="0"/>
        <v>0</v>
      </c>
    </row>
    <row r="31" spans="1:15" ht="20.25" customHeight="1">
      <c r="A31" s="134" t="s">
        <v>76</v>
      </c>
      <c r="B31" s="138">
        <v>2281</v>
      </c>
      <c r="C31" s="137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76">
        <f t="shared" si="0"/>
        <v>0</v>
      </c>
    </row>
    <row r="32" spans="1:15" ht="24" customHeight="1">
      <c r="A32" s="135" t="s">
        <v>77</v>
      </c>
      <c r="B32" s="138">
        <v>2282</v>
      </c>
      <c r="C32" s="13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76">
        <f t="shared" si="0"/>
        <v>0</v>
      </c>
    </row>
    <row r="33" spans="1:15" ht="12.75">
      <c r="A33" s="135" t="s">
        <v>149</v>
      </c>
      <c r="B33" s="138">
        <v>2700</v>
      </c>
      <c r="C33" s="13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76">
        <f t="shared" si="0"/>
        <v>0</v>
      </c>
    </row>
    <row r="34" spans="1:15" ht="12.75">
      <c r="A34" s="132" t="s">
        <v>78</v>
      </c>
      <c r="B34" s="136">
        <v>5000</v>
      </c>
      <c r="C34" s="137">
        <f>'Відрядження 0611140'!C32</f>
        <v>800</v>
      </c>
      <c r="D34" s="137">
        <f>'Відрядження 0611140'!D32</f>
        <v>800</v>
      </c>
      <c r="E34" s="137">
        <f>'Відрядження 0611140'!E32</f>
        <v>1600</v>
      </c>
      <c r="F34" s="137">
        <f>'Відрядження 0611140'!F32</f>
        <v>800</v>
      </c>
      <c r="G34" s="137">
        <f>'Відрядження 0611140'!G32</f>
        <v>800</v>
      </c>
      <c r="H34" s="137">
        <f>'Відрядження 0611140'!H32</f>
        <v>0</v>
      </c>
      <c r="I34" s="137">
        <f>'Відрядження 0611140'!I32</f>
        <v>0</v>
      </c>
      <c r="J34" s="137">
        <f>'Відрядження 0611140'!J32</f>
        <v>0</v>
      </c>
      <c r="K34" s="137">
        <f>'Відрядження 0611140'!K32</f>
        <v>1600</v>
      </c>
      <c r="L34" s="137">
        <f>'Відрядження 0611140'!L32</f>
        <v>1600</v>
      </c>
      <c r="M34" s="137">
        <f>'Відрядження 0611140'!M32</f>
        <v>0</v>
      </c>
      <c r="N34" s="137">
        <f>'Відрядження 0611140'!N32</f>
        <v>0</v>
      </c>
      <c r="O34" s="176">
        <f>SUM(C34:N34)</f>
        <v>8000</v>
      </c>
    </row>
    <row r="35" spans="1:16" s="26" customFormat="1" ht="15" customHeight="1">
      <c r="A35" s="189" t="s">
        <v>79</v>
      </c>
      <c r="B35" s="130"/>
      <c r="C35" s="131">
        <f aca="true" t="shared" si="1" ref="C35:M35">SUM(C26:C34)</f>
        <v>800</v>
      </c>
      <c r="D35" s="131">
        <f t="shared" si="1"/>
        <v>800</v>
      </c>
      <c r="E35" s="131">
        <f t="shared" si="1"/>
        <v>1600</v>
      </c>
      <c r="F35" s="131">
        <f t="shared" si="1"/>
        <v>800</v>
      </c>
      <c r="G35" s="131">
        <f t="shared" si="1"/>
        <v>800</v>
      </c>
      <c r="H35" s="131">
        <f t="shared" si="1"/>
        <v>0</v>
      </c>
      <c r="I35" s="131">
        <f t="shared" si="1"/>
        <v>0</v>
      </c>
      <c r="J35" s="131">
        <f t="shared" si="1"/>
        <v>0</v>
      </c>
      <c r="K35" s="131">
        <f t="shared" si="1"/>
        <v>1600</v>
      </c>
      <c r="L35" s="131">
        <f t="shared" si="1"/>
        <v>1600</v>
      </c>
      <c r="M35" s="131">
        <f t="shared" si="1"/>
        <v>0</v>
      </c>
      <c r="N35" s="131">
        <f>SUM(N26:N34)</f>
        <v>0</v>
      </c>
      <c r="O35" s="176">
        <f t="shared" si="0"/>
        <v>8000</v>
      </c>
      <c r="P35" s="25"/>
    </row>
    <row r="36" spans="1:15" ht="12.75">
      <c r="A36" s="27"/>
      <c r="B36" s="1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0" ht="15">
      <c r="A37" s="15" t="s">
        <v>171</v>
      </c>
      <c r="D37" s="9"/>
      <c r="E37" s="9"/>
      <c r="F37" s="12"/>
      <c r="G37" s="12"/>
      <c r="H37" s="439" t="s">
        <v>180</v>
      </c>
      <c r="I37" s="439"/>
      <c r="J37" s="439"/>
    </row>
    <row r="38" spans="4:9" ht="9.75" customHeight="1">
      <c r="D38" s="381" t="s">
        <v>4</v>
      </c>
      <c r="E38" s="381"/>
      <c r="I38" s="14" t="s">
        <v>5</v>
      </c>
    </row>
    <row r="39" spans="1:8" ht="7.5" customHeight="1">
      <c r="A39" s="12"/>
      <c r="E39" s="12"/>
      <c r="F39" s="12"/>
      <c r="G39" s="12"/>
      <c r="H39" s="12"/>
    </row>
    <row r="40" spans="1:10" ht="15">
      <c r="A40" s="13" t="s">
        <v>151</v>
      </c>
      <c r="D40" s="9"/>
      <c r="E40" s="9"/>
      <c r="F40" s="12"/>
      <c r="G40" s="12"/>
      <c r="H40" s="439" t="s">
        <v>185</v>
      </c>
      <c r="I40" s="439"/>
      <c r="J40" s="439"/>
    </row>
    <row r="41" spans="1:9" ht="10.5" customHeight="1">
      <c r="A41" s="13"/>
      <c r="D41" s="381" t="s">
        <v>4</v>
      </c>
      <c r="E41" s="381"/>
      <c r="I41" s="14" t="s">
        <v>5</v>
      </c>
    </row>
    <row r="42" spans="1:8" ht="15" hidden="1">
      <c r="A42" s="13"/>
      <c r="E42" s="12"/>
      <c r="F42" s="12"/>
      <c r="G42" s="12"/>
      <c r="H42" s="12"/>
    </row>
    <row r="43" spans="1:5" ht="15.75">
      <c r="A43" s="310" t="s">
        <v>202</v>
      </c>
      <c r="B43" s="40"/>
      <c r="C43" s="12"/>
      <c r="D43" s="12"/>
      <c r="E43" s="12"/>
    </row>
    <row r="44" spans="1:5" ht="15" customHeight="1">
      <c r="A44" s="310" t="s">
        <v>203</v>
      </c>
      <c r="B44" s="40"/>
      <c r="C44" s="12"/>
      <c r="D44" s="12"/>
      <c r="E44" s="12"/>
    </row>
    <row r="45" spans="1:10" ht="26.25" customHeight="1">
      <c r="A45" s="318" t="s">
        <v>205</v>
      </c>
      <c r="B45" s="263"/>
      <c r="H45" s="439"/>
      <c r="I45" s="439"/>
      <c r="J45" s="439"/>
    </row>
  </sheetData>
  <sheetProtection/>
  <mergeCells count="23">
    <mergeCell ref="N2:O2"/>
    <mergeCell ref="K3:O3"/>
    <mergeCell ref="L4:N4"/>
    <mergeCell ref="K5:O5"/>
    <mergeCell ref="K6:O6"/>
    <mergeCell ref="K7:N7"/>
    <mergeCell ref="C23:O23"/>
    <mergeCell ref="M8:N8"/>
    <mergeCell ref="K10:L10"/>
    <mergeCell ref="A12:O12"/>
    <mergeCell ref="A14:O14"/>
    <mergeCell ref="A15:O15"/>
    <mergeCell ref="A16:O16"/>
    <mergeCell ref="H45:J45"/>
    <mergeCell ref="H37:J37"/>
    <mergeCell ref="D38:E38"/>
    <mergeCell ref="H40:J40"/>
    <mergeCell ref="D41:E41"/>
    <mergeCell ref="C17:L17"/>
    <mergeCell ref="A19:D19"/>
    <mergeCell ref="E19:O19"/>
    <mergeCell ref="A21:D21"/>
    <mergeCell ref="E21:O2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50">
      <selection activeCell="E95" sqref="E95"/>
    </sheetView>
  </sheetViews>
  <sheetFormatPr defaultColWidth="9.00390625" defaultRowHeight="12.75"/>
  <cols>
    <col min="1" max="1" width="33.875" style="200" customWidth="1"/>
    <col min="2" max="2" width="8.875" style="200" customWidth="1"/>
    <col min="3" max="3" width="12.375" style="200" customWidth="1"/>
    <col min="4" max="4" width="13.25390625" style="200" customWidth="1"/>
    <col min="5" max="5" width="14.75390625" style="200" customWidth="1"/>
    <col min="6" max="6" width="9.375" style="200" customWidth="1"/>
    <col min="7" max="7" width="10.75390625" style="200" customWidth="1"/>
    <col min="8" max="8" width="12.375" style="200" customWidth="1"/>
    <col min="9" max="9" width="12.625" style="200" customWidth="1"/>
    <col min="10" max="10" width="13.375" style="200" customWidth="1"/>
    <col min="11" max="11" width="7.25390625" style="200" customWidth="1"/>
    <col min="12" max="16384" width="9.125" style="200" customWidth="1"/>
  </cols>
  <sheetData>
    <row r="1" spans="3:6" ht="18.75">
      <c r="C1" s="201" t="s">
        <v>0</v>
      </c>
      <c r="D1" s="202"/>
      <c r="E1" s="203" t="e">
        <f>SUM(E26)</f>
        <v>#REF!</v>
      </c>
      <c r="F1" s="204" t="s">
        <v>168</v>
      </c>
    </row>
    <row r="2" spans="3:6" ht="9.75" customHeight="1">
      <c r="C2" s="201"/>
      <c r="D2" s="202"/>
      <c r="E2" s="473" t="s">
        <v>1</v>
      </c>
      <c r="F2" s="473"/>
    </row>
    <row r="3" spans="3:6" ht="32.25" customHeight="1">
      <c r="C3" s="452" t="s">
        <v>190</v>
      </c>
      <c r="D3" s="452"/>
      <c r="E3" s="452"/>
      <c r="F3" s="452"/>
    </row>
    <row r="4" spans="3:5" ht="9.75" customHeight="1">
      <c r="C4" s="202"/>
      <c r="D4" s="474" t="s">
        <v>2</v>
      </c>
      <c r="E4" s="474"/>
    </row>
    <row r="5" spans="3:7" ht="27" customHeight="1">
      <c r="C5" s="438" t="s">
        <v>200</v>
      </c>
      <c r="D5" s="438"/>
      <c r="E5" s="438"/>
      <c r="F5" s="319"/>
      <c r="G5" s="319"/>
    </row>
    <row r="6" spans="3:6" ht="10.5" customHeight="1">
      <c r="C6" s="473" t="s">
        <v>3</v>
      </c>
      <c r="D6" s="473"/>
      <c r="E6" s="473"/>
      <c r="F6" s="475"/>
    </row>
    <row r="7" spans="3:6" ht="14.25" customHeight="1">
      <c r="C7" s="476" t="s">
        <v>214</v>
      </c>
      <c r="D7" s="476"/>
      <c r="E7" s="476"/>
      <c r="F7" s="320"/>
    </row>
    <row r="8" spans="3:6" ht="8.25" customHeight="1">
      <c r="C8" s="205" t="s">
        <v>4</v>
      </c>
      <c r="D8" s="206"/>
      <c r="E8" s="468" t="s">
        <v>5</v>
      </c>
      <c r="F8" s="468"/>
    </row>
    <row r="9" spans="3:5" ht="12.75">
      <c r="C9" s="207"/>
      <c r="D9" s="208" t="s">
        <v>6</v>
      </c>
      <c r="E9" s="202"/>
    </row>
    <row r="10" spans="3:4" ht="8.25" customHeight="1">
      <c r="C10" s="209" t="s">
        <v>7</v>
      </c>
      <c r="D10" s="202"/>
    </row>
    <row r="11" spans="3:5" ht="8.25" customHeight="1">
      <c r="C11" s="209"/>
      <c r="D11" s="202"/>
      <c r="E11" s="208"/>
    </row>
    <row r="12" spans="1:5" ht="16.5" customHeight="1">
      <c r="A12" s="469" t="s">
        <v>164</v>
      </c>
      <c r="B12" s="469"/>
      <c r="C12" s="469"/>
      <c r="D12" s="469"/>
      <c r="E12" s="469"/>
    </row>
    <row r="13" spans="1:5" ht="13.5" customHeight="1">
      <c r="A13" s="470" t="s">
        <v>195</v>
      </c>
      <c r="B13" s="470"/>
      <c r="C13" s="470"/>
      <c r="D13" s="470"/>
      <c r="E13" s="470"/>
    </row>
    <row r="14" spans="1:5" ht="42.75" customHeight="1">
      <c r="A14" s="471" t="s">
        <v>176</v>
      </c>
      <c r="B14" s="471"/>
      <c r="C14" s="471"/>
      <c r="D14" s="471"/>
      <c r="E14" s="471"/>
    </row>
    <row r="15" spans="1:5" ht="9" customHeight="1">
      <c r="A15" s="210"/>
      <c r="B15" s="456" t="s">
        <v>8</v>
      </c>
      <c r="C15" s="456"/>
      <c r="D15" s="456"/>
      <c r="E15" s="456"/>
    </row>
    <row r="16" spans="1:5" ht="12" customHeight="1">
      <c r="A16" s="472" t="s">
        <v>174</v>
      </c>
      <c r="B16" s="472"/>
      <c r="C16" s="472"/>
      <c r="D16" s="472"/>
      <c r="E16" s="472"/>
    </row>
    <row r="17" spans="1:5" ht="9.75" customHeight="1">
      <c r="A17" s="210"/>
      <c r="B17" s="456" t="s">
        <v>9</v>
      </c>
      <c r="C17" s="456"/>
      <c r="D17" s="456"/>
      <c r="E17" s="210"/>
    </row>
    <row r="18" spans="1:5" ht="13.5" customHeight="1">
      <c r="A18" s="211" t="s">
        <v>10</v>
      </c>
      <c r="B18" s="212"/>
      <c r="C18" s="212"/>
      <c r="D18" s="257" t="s">
        <v>11</v>
      </c>
      <c r="E18" s="212"/>
    </row>
    <row r="19" spans="1:5" ht="26.25" customHeight="1">
      <c r="A19" s="213" t="s">
        <v>56</v>
      </c>
      <c r="B19" s="457" t="s">
        <v>215</v>
      </c>
      <c r="C19" s="458"/>
      <c r="D19" s="458"/>
      <c r="E19" s="458"/>
    </row>
    <row r="20" spans="1:5" ht="6" customHeight="1">
      <c r="A20" s="211"/>
      <c r="B20" s="210"/>
      <c r="C20" s="210"/>
      <c r="D20" s="210"/>
      <c r="E20" s="210"/>
    </row>
    <row r="21" spans="1:5" ht="53.25" customHeight="1">
      <c r="A21" s="214" t="s">
        <v>172</v>
      </c>
      <c r="B21" s="459" t="s">
        <v>213</v>
      </c>
      <c r="C21" s="459"/>
      <c r="D21" s="459"/>
      <c r="E21" s="459"/>
    </row>
    <row r="22" spans="1:5" ht="12" customHeight="1" thickBot="1">
      <c r="A22" s="215"/>
      <c r="B22" s="215"/>
      <c r="C22" s="215"/>
      <c r="D22" s="215"/>
      <c r="E22" s="215" t="s">
        <v>12</v>
      </c>
    </row>
    <row r="23" spans="1:5" ht="13.5" customHeight="1">
      <c r="A23" s="460" t="s">
        <v>13</v>
      </c>
      <c r="B23" s="461" t="s">
        <v>15</v>
      </c>
      <c r="C23" s="464" t="s">
        <v>14</v>
      </c>
      <c r="D23" s="464"/>
      <c r="E23" s="465"/>
    </row>
    <row r="24" spans="1:5" ht="12.75" customHeight="1">
      <c r="A24" s="460"/>
      <c r="B24" s="462"/>
      <c r="C24" s="216" t="s">
        <v>16</v>
      </c>
      <c r="D24" s="216" t="s">
        <v>17</v>
      </c>
      <c r="E24" s="466" t="s">
        <v>18</v>
      </c>
    </row>
    <row r="25" spans="1:5" ht="12" customHeight="1" thickBot="1">
      <c r="A25" s="460"/>
      <c r="B25" s="463"/>
      <c r="C25" s="217" t="s">
        <v>19</v>
      </c>
      <c r="D25" s="217" t="s">
        <v>19</v>
      </c>
      <c r="E25" s="467"/>
    </row>
    <row r="26" spans="1:5" ht="13.5" customHeight="1">
      <c r="A26" s="218" t="s">
        <v>20</v>
      </c>
      <c r="B26" s="219"/>
      <c r="C26" s="220" t="e">
        <f>C27</f>
        <v>#REF!</v>
      </c>
      <c r="D26" s="220">
        <f>D28</f>
        <v>0</v>
      </c>
      <c r="E26" s="220" t="e">
        <f>C26+D26</f>
        <v>#REF!</v>
      </c>
    </row>
    <row r="27" spans="1:5" ht="13.5" customHeight="1">
      <c r="A27" s="221" t="s">
        <v>21</v>
      </c>
      <c r="B27" s="222"/>
      <c r="C27" s="258" t="e">
        <f>C39</f>
        <v>#REF!</v>
      </c>
      <c r="D27" s="258" t="s">
        <v>22</v>
      </c>
      <c r="E27" s="220" t="e">
        <f>C27</f>
        <v>#REF!</v>
      </c>
    </row>
    <row r="28" spans="1:5" ht="13.5" customHeight="1">
      <c r="A28" s="221" t="s">
        <v>23</v>
      </c>
      <c r="B28" s="223"/>
      <c r="C28" s="258" t="s">
        <v>22</v>
      </c>
      <c r="D28" s="258">
        <f>SUM(D29)</f>
        <v>0</v>
      </c>
      <c r="E28" s="220">
        <f aca="true" t="shared" si="0" ref="E28:E37">D28</f>
        <v>0</v>
      </c>
    </row>
    <row r="29" spans="1:5" ht="21" customHeight="1">
      <c r="A29" s="224" t="s">
        <v>125</v>
      </c>
      <c r="B29" s="223">
        <v>250100</v>
      </c>
      <c r="C29" s="258"/>
      <c r="D29" s="258">
        <f>SUM(D30:D32)</f>
        <v>0</v>
      </c>
      <c r="E29" s="220">
        <f t="shared" si="0"/>
        <v>0</v>
      </c>
    </row>
    <row r="30" spans="1:5" ht="13.5" customHeight="1">
      <c r="A30" s="225" t="s">
        <v>24</v>
      </c>
      <c r="B30" s="223">
        <v>250101</v>
      </c>
      <c r="C30" s="258"/>
      <c r="D30" s="226"/>
      <c r="E30" s="220">
        <f t="shared" si="0"/>
        <v>0</v>
      </c>
    </row>
    <row r="31" spans="1:5" ht="13.5" customHeight="1">
      <c r="A31" s="225" t="s">
        <v>25</v>
      </c>
      <c r="B31" s="223">
        <v>250102</v>
      </c>
      <c r="C31" s="258"/>
      <c r="D31" s="226"/>
      <c r="E31" s="220">
        <f t="shared" si="0"/>
        <v>0</v>
      </c>
    </row>
    <row r="32" spans="1:5" ht="13.5" customHeight="1">
      <c r="A32" s="225" t="s">
        <v>26</v>
      </c>
      <c r="B32" s="223">
        <v>250103</v>
      </c>
      <c r="C32" s="258"/>
      <c r="D32" s="226"/>
      <c r="E32" s="220">
        <f t="shared" si="0"/>
        <v>0</v>
      </c>
    </row>
    <row r="33" spans="1:5" ht="13.5" customHeight="1">
      <c r="A33" s="227" t="s">
        <v>27</v>
      </c>
      <c r="B33" s="223">
        <v>250200</v>
      </c>
      <c r="C33" s="258"/>
      <c r="D33" s="226"/>
      <c r="E33" s="220">
        <f t="shared" si="0"/>
        <v>0</v>
      </c>
    </row>
    <row r="34" spans="1:5" ht="13.5" customHeight="1">
      <c r="A34" s="225" t="s">
        <v>28</v>
      </c>
      <c r="B34" s="223">
        <v>250201</v>
      </c>
      <c r="C34" s="258" t="s">
        <v>22</v>
      </c>
      <c r="D34" s="226"/>
      <c r="E34" s="220">
        <f t="shared" si="0"/>
        <v>0</v>
      </c>
    </row>
    <row r="35" spans="1:5" ht="13.5" customHeight="1">
      <c r="A35" s="225" t="s">
        <v>29</v>
      </c>
      <c r="B35" s="223">
        <v>250202</v>
      </c>
      <c r="C35" s="258" t="s">
        <v>22</v>
      </c>
      <c r="D35" s="226"/>
      <c r="E35" s="220">
        <f t="shared" si="0"/>
        <v>0</v>
      </c>
    </row>
    <row r="36" spans="1:5" ht="13.5" customHeight="1">
      <c r="A36" s="227" t="s">
        <v>30</v>
      </c>
      <c r="B36" s="223">
        <v>20840000</v>
      </c>
      <c r="C36" s="258"/>
      <c r="D36" s="226"/>
      <c r="E36" s="220">
        <f t="shared" si="0"/>
        <v>0</v>
      </c>
    </row>
    <row r="37" spans="1:5" ht="22.5" customHeight="1">
      <c r="A37" s="224" t="s">
        <v>162</v>
      </c>
      <c r="B37" s="223">
        <v>20840000</v>
      </c>
      <c r="C37" s="258" t="s">
        <v>22</v>
      </c>
      <c r="D37" s="226"/>
      <c r="E37" s="220">
        <f t="shared" si="0"/>
        <v>0</v>
      </c>
    </row>
    <row r="38" spans="1:5" ht="22.5" customHeight="1">
      <c r="A38" s="224" t="s">
        <v>31</v>
      </c>
      <c r="B38" s="228"/>
      <c r="C38" s="258" t="s">
        <v>22</v>
      </c>
      <c r="D38" s="226"/>
      <c r="E38" s="220"/>
    </row>
    <row r="39" spans="1:5" ht="13.5" customHeight="1">
      <c r="A39" s="229" t="s">
        <v>32</v>
      </c>
      <c r="B39" s="221"/>
      <c r="C39" s="258" t="e">
        <f>C40+C69+C74+C77</f>
        <v>#REF!</v>
      </c>
      <c r="D39" s="230">
        <f>D40+D65</f>
        <v>0</v>
      </c>
      <c r="E39" s="230" t="e">
        <f>E40+E65</f>
        <v>#REF!</v>
      </c>
    </row>
    <row r="40" spans="1:5" ht="13.5" customHeight="1">
      <c r="A40" s="231" t="s">
        <v>33</v>
      </c>
      <c r="B40" s="232">
        <v>2000</v>
      </c>
      <c r="C40" s="230" t="e">
        <f>SUM(C42+C46+C64)</f>
        <v>#REF!</v>
      </c>
      <c r="D40" s="230">
        <f>D43+D45+D46+D50+D51+D62+D63+D64</f>
        <v>0</v>
      </c>
      <c r="E40" s="230" t="e">
        <f>C40+D40</f>
        <v>#REF!</v>
      </c>
    </row>
    <row r="41" spans="1:5" ht="21" customHeight="1" hidden="1">
      <c r="A41" s="233" t="s">
        <v>126</v>
      </c>
      <c r="B41" s="232">
        <v>2100</v>
      </c>
      <c r="C41" s="230">
        <f>C43+C45</f>
        <v>0</v>
      </c>
      <c r="D41" s="230">
        <f>D43+D45</f>
        <v>0</v>
      </c>
      <c r="E41" s="230">
        <f aca="true" t="shared" si="1" ref="E41:E73">C41+D41</f>
        <v>0</v>
      </c>
    </row>
    <row r="42" spans="1:5" ht="21" customHeight="1">
      <c r="A42" s="233" t="s">
        <v>139</v>
      </c>
      <c r="B42" s="232">
        <v>2100</v>
      </c>
      <c r="C42" s="230">
        <f>SUM(C44+C45)</f>
        <v>0</v>
      </c>
      <c r="D42" s="234"/>
      <c r="E42" s="230">
        <f t="shared" si="1"/>
        <v>0</v>
      </c>
    </row>
    <row r="43" spans="1:5" ht="12.75" customHeight="1">
      <c r="A43" s="233" t="s">
        <v>127</v>
      </c>
      <c r="B43" s="235">
        <v>2110</v>
      </c>
      <c r="C43" s="230">
        <f>SUM(C44)</f>
        <v>0</v>
      </c>
      <c r="D43" s="230">
        <f>D44</f>
        <v>0</v>
      </c>
      <c r="E43" s="230">
        <f t="shared" si="1"/>
        <v>0</v>
      </c>
    </row>
    <row r="44" spans="1:5" ht="13.5" customHeight="1">
      <c r="A44" s="221" t="s">
        <v>34</v>
      </c>
      <c r="B44" s="258">
        <v>2111</v>
      </c>
      <c r="C44" s="230"/>
      <c r="D44" s="226"/>
      <c r="E44" s="230">
        <f t="shared" si="1"/>
        <v>0</v>
      </c>
    </row>
    <row r="45" spans="1:5" ht="13.5" customHeight="1">
      <c r="A45" s="236" t="s">
        <v>128</v>
      </c>
      <c r="B45" s="235">
        <v>2120</v>
      </c>
      <c r="C45" s="230"/>
      <c r="D45" s="226"/>
      <c r="E45" s="230">
        <f t="shared" si="1"/>
        <v>0</v>
      </c>
    </row>
    <row r="46" spans="1:5" ht="16.5" customHeight="1">
      <c r="A46" s="237" t="s">
        <v>129</v>
      </c>
      <c r="B46" s="235">
        <v>2200</v>
      </c>
      <c r="C46" s="230" t="e">
        <f>SUM(C47+C48+C49+C50+C51+C57)</f>
        <v>#REF!</v>
      </c>
      <c r="D46" s="258">
        <f>SUM(D47:D49)</f>
        <v>0</v>
      </c>
      <c r="E46" s="230" t="e">
        <f t="shared" si="1"/>
        <v>#REF!</v>
      </c>
    </row>
    <row r="47" spans="1:5" ht="20.25" customHeight="1">
      <c r="A47" s="238" t="s">
        <v>130</v>
      </c>
      <c r="B47" s="258">
        <v>2210</v>
      </c>
      <c r="C47" s="230"/>
      <c r="D47" s="226"/>
      <c r="E47" s="230">
        <f t="shared" si="1"/>
        <v>0</v>
      </c>
    </row>
    <row r="48" spans="1:5" ht="13.5" customHeight="1">
      <c r="A48" s="227" t="s">
        <v>35</v>
      </c>
      <c r="B48" s="258">
        <v>2230</v>
      </c>
      <c r="C48" s="230"/>
      <c r="D48" s="226"/>
      <c r="E48" s="230">
        <f t="shared" si="1"/>
        <v>0</v>
      </c>
    </row>
    <row r="49" spans="1:5" ht="13.5" customHeight="1">
      <c r="A49" s="227" t="s">
        <v>36</v>
      </c>
      <c r="B49" s="258">
        <v>2240</v>
      </c>
      <c r="C49" s="230"/>
      <c r="D49" s="226"/>
      <c r="E49" s="230">
        <f t="shared" si="1"/>
        <v>0</v>
      </c>
    </row>
    <row r="50" spans="1:5" ht="13.5" customHeight="1">
      <c r="A50" s="236" t="s">
        <v>37</v>
      </c>
      <c r="B50" s="235">
        <v>2250</v>
      </c>
      <c r="C50" s="230">
        <v>8000</v>
      </c>
      <c r="D50" s="226"/>
      <c r="E50" s="230">
        <f t="shared" si="1"/>
        <v>8000</v>
      </c>
    </row>
    <row r="51" spans="1:5" ht="13.5" customHeight="1">
      <c r="A51" s="239" t="s">
        <v>38</v>
      </c>
      <c r="B51" s="235">
        <v>2270</v>
      </c>
      <c r="C51" s="230" t="e">
        <f>SUM(C52+C53+C54+C55+C56)</f>
        <v>#REF!</v>
      </c>
      <c r="D51" s="226"/>
      <c r="E51" s="230" t="e">
        <f t="shared" si="1"/>
        <v>#REF!</v>
      </c>
    </row>
    <row r="52" spans="1:5" ht="13.5" customHeight="1">
      <c r="A52" s="227" t="s">
        <v>39</v>
      </c>
      <c r="B52" s="258">
        <v>2271</v>
      </c>
      <c r="C52" s="230" t="e">
        <f>SUM('розш. помісячн спільні'!O34+'розш. помісячн місцевого бюджет'!O34+#REF!+'розш. помісячн дотац'!O34)</f>
        <v>#REF!</v>
      </c>
      <c r="D52" s="226"/>
      <c r="E52" s="230" t="e">
        <f t="shared" si="1"/>
        <v>#REF!</v>
      </c>
    </row>
    <row r="53" spans="1:5" ht="13.5" customHeight="1">
      <c r="A53" s="227" t="s">
        <v>131</v>
      </c>
      <c r="B53" s="258">
        <v>2272</v>
      </c>
      <c r="C53" s="230"/>
      <c r="D53" s="226"/>
      <c r="E53" s="230">
        <f t="shared" si="1"/>
        <v>0</v>
      </c>
    </row>
    <row r="54" spans="1:5" ht="13.5" customHeight="1">
      <c r="A54" s="227" t="s">
        <v>40</v>
      </c>
      <c r="B54" s="258">
        <v>2273</v>
      </c>
      <c r="C54" s="230"/>
      <c r="D54" s="226"/>
      <c r="E54" s="230">
        <f t="shared" si="1"/>
        <v>0</v>
      </c>
    </row>
    <row r="55" spans="1:5" ht="12.75">
      <c r="A55" s="227" t="s">
        <v>41</v>
      </c>
      <c r="B55" s="258">
        <v>2274</v>
      </c>
      <c r="C55" s="258"/>
      <c r="D55" s="226"/>
      <c r="E55" s="230">
        <f t="shared" si="1"/>
        <v>0</v>
      </c>
    </row>
    <row r="56" spans="1:5" ht="13.5" customHeight="1">
      <c r="A56" s="227" t="s">
        <v>42</v>
      </c>
      <c r="B56" s="258">
        <v>2275</v>
      </c>
      <c r="C56" s="258"/>
      <c r="D56" s="226"/>
      <c r="E56" s="230">
        <f t="shared" si="1"/>
        <v>0</v>
      </c>
    </row>
    <row r="57" spans="1:5" ht="21.75" customHeight="1">
      <c r="A57" s="240" t="s">
        <v>132</v>
      </c>
      <c r="B57" s="241">
        <v>2280</v>
      </c>
      <c r="C57" s="220">
        <f>SUM(C58)</f>
        <v>0</v>
      </c>
      <c r="D57" s="220">
        <f>SUM(D58)</f>
        <v>0</v>
      </c>
      <c r="E57" s="230">
        <f t="shared" si="1"/>
        <v>0</v>
      </c>
    </row>
    <row r="58" spans="1:5" ht="33" customHeight="1">
      <c r="A58" s="242" t="s">
        <v>43</v>
      </c>
      <c r="B58" s="220">
        <v>2282</v>
      </c>
      <c r="C58" s="230"/>
      <c r="D58" s="243"/>
      <c r="E58" s="230">
        <f t="shared" si="1"/>
        <v>0</v>
      </c>
    </row>
    <row r="59" spans="1:5" ht="13.5" customHeight="1">
      <c r="A59" s="236" t="s">
        <v>133</v>
      </c>
      <c r="B59" s="235">
        <v>2400</v>
      </c>
      <c r="C59" s="258"/>
      <c r="D59" s="258"/>
      <c r="E59" s="230">
        <f t="shared" si="1"/>
        <v>0</v>
      </c>
    </row>
    <row r="60" spans="1:5" ht="13.5" customHeight="1">
      <c r="A60" s="244" t="s">
        <v>134</v>
      </c>
      <c r="B60" s="241">
        <v>2600</v>
      </c>
      <c r="C60" s="220">
        <f>C61</f>
        <v>0</v>
      </c>
      <c r="D60" s="220">
        <f>D61</f>
        <v>0</v>
      </c>
      <c r="E60" s="230">
        <f t="shared" si="1"/>
        <v>0</v>
      </c>
    </row>
    <row r="61" spans="1:21" ht="13.5" customHeight="1">
      <c r="A61" s="244" t="s">
        <v>135</v>
      </c>
      <c r="B61" s="241">
        <v>2700</v>
      </c>
      <c r="C61" s="220">
        <f>SUM(C62:C63)</f>
        <v>0</v>
      </c>
      <c r="D61" s="220">
        <f>SUM(D62:D63)</f>
        <v>0</v>
      </c>
      <c r="E61" s="230">
        <f t="shared" si="1"/>
        <v>0</v>
      </c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</row>
    <row r="62" spans="1:21" ht="13.5" customHeight="1">
      <c r="A62" s="227" t="s">
        <v>44</v>
      </c>
      <c r="B62" s="258">
        <v>2710</v>
      </c>
      <c r="C62" s="258"/>
      <c r="D62" s="258"/>
      <c r="E62" s="230">
        <f t="shared" si="1"/>
        <v>0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</row>
    <row r="63" spans="1:21" ht="13.5" customHeight="1">
      <c r="A63" s="227" t="s">
        <v>136</v>
      </c>
      <c r="B63" s="258">
        <v>2730</v>
      </c>
      <c r="C63" s="258"/>
      <c r="D63" s="258"/>
      <c r="E63" s="230">
        <f t="shared" si="1"/>
        <v>0</v>
      </c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</row>
    <row r="64" spans="1:21" ht="13.5" customHeight="1">
      <c r="A64" s="245" t="s">
        <v>138</v>
      </c>
      <c r="B64" s="235">
        <v>2800</v>
      </c>
      <c r="C64" s="230"/>
      <c r="D64" s="258">
        <v>0</v>
      </c>
      <c r="E64" s="230">
        <f t="shared" si="1"/>
        <v>0</v>
      </c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</row>
    <row r="65" spans="1:21" ht="13.5" customHeight="1">
      <c r="A65" s="246" t="s">
        <v>45</v>
      </c>
      <c r="B65" s="232">
        <v>3000</v>
      </c>
      <c r="C65" s="258">
        <f>C66+C71</f>
        <v>0</v>
      </c>
      <c r="D65" s="258">
        <f>D66+D71</f>
        <v>0</v>
      </c>
      <c r="E65" s="230">
        <f t="shared" si="1"/>
        <v>0</v>
      </c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</row>
    <row r="66" spans="1:21" ht="13.5" customHeight="1">
      <c r="A66" s="221" t="s">
        <v>46</v>
      </c>
      <c r="B66" s="235">
        <v>3100</v>
      </c>
      <c r="C66" s="258">
        <f>C67+C68+C69</f>
        <v>0</v>
      </c>
      <c r="D66" s="258">
        <f>D67+D68+D69</f>
        <v>0</v>
      </c>
      <c r="E66" s="230">
        <f t="shared" si="1"/>
        <v>0</v>
      </c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</row>
    <row r="67" spans="1:21" ht="13.5" customHeight="1">
      <c r="A67" s="247" t="s">
        <v>47</v>
      </c>
      <c r="B67" s="258">
        <v>3110</v>
      </c>
      <c r="C67" s="258">
        <v>0</v>
      </c>
      <c r="D67" s="258">
        <v>0</v>
      </c>
      <c r="E67" s="230">
        <f t="shared" si="1"/>
        <v>0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</row>
    <row r="68" spans="1:21" ht="13.5" customHeight="1">
      <c r="A68" s="248" t="s">
        <v>48</v>
      </c>
      <c r="B68" s="258">
        <v>3120</v>
      </c>
      <c r="C68" s="258"/>
      <c r="D68" s="258"/>
      <c r="E68" s="230">
        <f t="shared" si="1"/>
        <v>0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</row>
    <row r="69" spans="1:21" ht="13.5" customHeight="1">
      <c r="A69" s="248" t="s">
        <v>49</v>
      </c>
      <c r="B69" s="258">
        <v>3130</v>
      </c>
      <c r="C69" s="258"/>
      <c r="D69" s="258"/>
      <c r="E69" s="230">
        <f t="shared" si="1"/>
        <v>0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</row>
    <row r="70" spans="1:21" ht="13.5" customHeight="1">
      <c r="A70" s="248" t="s">
        <v>50</v>
      </c>
      <c r="B70" s="258">
        <v>3140</v>
      </c>
      <c r="C70" s="220"/>
      <c r="D70" s="258"/>
      <c r="E70" s="230">
        <f t="shared" si="1"/>
        <v>0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</row>
    <row r="71" spans="1:21" ht="12.75" customHeight="1">
      <c r="A71" s="248" t="s">
        <v>137</v>
      </c>
      <c r="B71" s="258">
        <v>3160</v>
      </c>
      <c r="C71" s="258"/>
      <c r="D71" s="258"/>
      <c r="E71" s="230">
        <f t="shared" si="1"/>
        <v>0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</row>
    <row r="72" spans="1:21" ht="12" customHeight="1">
      <c r="A72" s="248" t="s">
        <v>52</v>
      </c>
      <c r="B72" s="235">
        <v>3200</v>
      </c>
      <c r="C72" s="258"/>
      <c r="D72" s="258"/>
      <c r="E72" s="230">
        <f t="shared" si="1"/>
        <v>0</v>
      </c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</row>
    <row r="73" spans="1:21" ht="12.75">
      <c r="A73" s="246" t="s">
        <v>53</v>
      </c>
      <c r="B73" s="232">
        <v>9000</v>
      </c>
      <c r="C73" s="258"/>
      <c r="D73" s="258"/>
      <c r="E73" s="230">
        <f t="shared" si="1"/>
        <v>0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</row>
    <row r="74" spans="1:21" ht="12.75">
      <c r="A74" s="263"/>
      <c r="B74" s="263"/>
      <c r="C74" s="263"/>
      <c r="D74" s="263"/>
      <c r="E74" s="26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</row>
    <row r="75" spans="1:21" ht="12.75">
      <c r="A75" s="263"/>
      <c r="B75" s="263"/>
      <c r="C75" s="263"/>
      <c r="D75" s="263"/>
      <c r="E75" s="26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</row>
    <row r="76" spans="1:21" ht="15.75">
      <c r="A76" s="313" t="s">
        <v>171</v>
      </c>
      <c r="B76" s="250"/>
      <c r="C76" s="250"/>
      <c r="D76" s="454" t="s">
        <v>180</v>
      </c>
      <c r="E76" s="454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</row>
    <row r="77" spans="1:21" ht="12.75">
      <c r="A77" s="263"/>
      <c r="B77" s="394" t="s">
        <v>4</v>
      </c>
      <c r="C77" s="394"/>
      <c r="D77" s="273" t="s">
        <v>5</v>
      </c>
      <c r="E77" s="26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</row>
    <row r="78" spans="1:21" ht="12.75">
      <c r="A78" s="263"/>
      <c r="B78" s="273"/>
      <c r="C78" s="273"/>
      <c r="D78" s="273"/>
      <c r="E78" s="26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</row>
    <row r="79" spans="1:21" ht="15.75">
      <c r="A79" s="314" t="s">
        <v>151</v>
      </c>
      <c r="B79" s="250"/>
      <c r="C79" s="250"/>
      <c r="D79" s="455" t="s">
        <v>185</v>
      </c>
      <c r="E79" s="455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</row>
    <row r="80" spans="1:21" ht="15">
      <c r="A80" s="313"/>
      <c r="B80" s="394" t="s">
        <v>4</v>
      </c>
      <c r="C80" s="394"/>
      <c r="D80" s="273" t="s">
        <v>5</v>
      </c>
      <c r="E80" s="26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</row>
    <row r="81" spans="1:21" ht="15">
      <c r="A81" s="313"/>
      <c r="B81" s="263"/>
      <c r="C81" s="263"/>
      <c r="D81" s="263"/>
      <c r="E81" s="26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</row>
    <row r="82" spans="1:21" ht="15.75">
      <c r="A82" s="310" t="s">
        <v>202</v>
      </c>
      <c r="B82" s="263"/>
      <c r="C82" s="263"/>
      <c r="D82" s="263"/>
      <c r="E82" s="26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</row>
    <row r="83" spans="1:21" ht="15.75">
      <c r="A83" s="310" t="s">
        <v>203</v>
      </c>
      <c r="B83" s="394"/>
      <c r="C83" s="394"/>
      <c r="D83" s="273"/>
      <c r="E83" s="26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</row>
    <row r="84" spans="1:21" ht="15.75">
      <c r="A84" s="318" t="s">
        <v>205</v>
      </c>
      <c r="B84" s="263"/>
      <c r="C84" s="263"/>
      <c r="D84" s="250"/>
      <c r="E84" s="250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</row>
    <row r="85" spans="1:21" ht="12.75">
      <c r="A85" s="273"/>
      <c r="B85" s="263"/>
      <c r="C85" s="263"/>
      <c r="D85" s="406" t="s">
        <v>7</v>
      </c>
      <c r="E85" s="406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</row>
    <row r="86" spans="1:21" ht="12.75">
      <c r="A86" s="253"/>
      <c r="B86" s="273"/>
      <c r="C86" s="263"/>
      <c r="D86" s="263"/>
      <c r="E86" s="26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</row>
    <row r="87" spans="1:21" ht="12.75">
      <c r="A87" s="253"/>
      <c r="B87" s="253"/>
      <c r="C87" s="263"/>
      <c r="D87" s="263"/>
      <c r="E87" s="26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</row>
    <row r="88" spans="1:21" ht="12.75">
      <c r="A88" s="321"/>
      <c r="B88" s="321"/>
      <c r="C88" s="263"/>
      <c r="D88" s="263"/>
      <c r="E88" s="26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</row>
    <row r="89" spans="1:21" ht="12.75">
      <c r="A89" s="263"/>
      <c r="B89" s="263"/>
      <c r="C89" s="263"/>
      <c r="D89" s="263"/>
      <c r="E89" s="26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</row>
    <row r="90" spans="1:21" ht="12.75">
      <c r="A90" s="263"/>
      <c r="B90" s="263"/>
      <c r="C90" s="263"/>
      <c r="D90" s="263"/>
      <c r="E90" s="26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</row>
    <row r="91" spans="1:21" ht="12.75">
      <c r="A91" s="263"/>
      <c r="B91" s="263"/>
      <c r="C91" s="263"/>
      <c r="D91" s="263"/>
      <c r="E91" s="26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</row>
    <row r="92" spans="1:21" ht="12.75">
      <c r="A92" s="263"/>
      <c r="B92" s="263"/>
      <c r="C92" s="263"/>
      <c r="D92" s="263"/>
      <c r="E92" s="26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</row>
    <row r="93" spans="1:21" ht="12.75">
      <c r="A93" s="263"/>
      <c r="B93" s="263"/>
      <c r="C93" s="263"/>
      <c r="D93" s="263"/>
      <c r="E93" s="26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</row>
    <row r="94" spans="1:21" ht="12.75">
      <c r="A94" s="263"/>
      <c r="B94" s="263"/>
      <c r="C94" s="263"/>
      <c r="D94" s="263"/>
      <c r="E94" s="26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</row>
    <row r="95" spans="1:21" ht="12.75">
      <c r="A95" s="263"/>
      <c r="B95" s="263"/>
      <c r="C95" s="263"/>
      <c r="D95" s="263"/>
      <c r="E95" s="26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</row>
    <row r="96" spans="1:21" ht="12.75">
      <c r="A96" s="263"/>
      <c r="B96" s="263"/>
      <c r="C96" s="263"/>
      <c r="D96" s="263"/>
      <c r="E96" s="26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</row>
    <row r="97" spans="1:21" ht="12.75">
      <c r="A97" s="263"/>
      <c r="B97" s="263"/>
      <c r="C97" s="263"/>
      <c r="D97" s="263"/>
      <c r="E97" s="26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</row>
    <row r="98" spans="1:21" ht="12.75">
      <c r="A98" s="263"/>
      <c r="B98" s="263"/>
      <c r="C98" s="263"/>
      <c r="D98" s="263"/>
      <c r="E98" s="26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</row>
    <row r="99" spans="1:21" ht="12.75">
      <c r="A99" s="263"/>
      <c r="B99" s="263"/>
      <c r="C99" s="263"/>
      <c r="D99" s="263"/>
      <c r="E99" s="26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</row>
    <row r="100" spans="1:21" ht="12.75">
      <c r="A100" s="263"/>
      <c r="B100" s="263"/>
      <c r="C100" s="263"/>
      <c r="D100" s="263"/>
      <c r="E100" s="26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</row>
    <row r="101" spans="1:21" ht="12.75">
      <c r="A101" s="263"/>
      <c r="B101" s="263"/>
      <c r="C101" s="263"/>
      <c r="D101" s="263"/>
      <c r="E101" s="26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</row>
    <row r="102" spans="1:21" ht="12.75">
      <c r="A102" s="263"/>
      <c r="B102" s="263"/>
      <c r="C102" s="263"/>
      <c r="D102" s="263"/>
      <c r="E102" s="26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</row>
    <row r="103" spans="1:21" ht="12.75">
      <c r="A103" s="263"/>
      <c r="B103" s="263"/>
      <c r="C103" s="263"/>
      <c r="D103" s="263"/>
      <c r="E103" s="26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</row>
    <row r="104" spans="1:21" ht="12.75">
      <c r="A104" s="263"/>
      <c r="B104" s="263"/>
      <c r="C104" s="263"/>
      <c r="D104" s="263"/>
      <c r="E104" s="26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</row>
    <row r="105" spans="1:21" ht="12.75">
      <c r="A105" s="263"/>
      <c r="B105" s="263"/>
      <c r="C105" s="263"/>
      <c r="D105" s="263"/>
      <c r="E105" s="26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</row>
    <row r="106" spans="1:21" ht="12.75">
      <c r="A106" s="263"/>
      <c r="B106" s="263"/>
      <c r="C106" s="263"/>
      <c r="D106" s="263"/>
      <c r="E106" s="26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</row>
    <row r="107" spans="1:21" ht="12.75">
      <c r="A107" s="263"/>
      <c r="B107" s="263"/>
      <c r="C107" s="263"/>
      <c r="D107" s="263"/>
      <c r="E107" s="26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</row>
    <row r="108" spans="1:21" ht="12.75">
      <c r="A108" s="249"/>
      <c r="B108" s="249"/>
      <c r="C108" s="249"/>
      <c r="D108" s="249"/>
      <c r="E108" s="249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</row>
    <row r="109" spans="1:21" ht="12.75">
      <c r="A109" s="249"/>
      <c r="B109" s="249"/>
      <c r="C109" s="249"/>
      <c r="D109" s="249"/>
      <c r="E109" s="249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</row>
    <row r="110" spans="1:21" ht="12.75">
      <c r="A110" s="249"/>
      <c r="B110" s="249"/>
      <c r="C110" s="249"/>
      <c r="D110" s="249"/>
      <c r="E110" s="249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</row>
    <row r="111" spans="1:21" ht="12.75">
      <c r="A111" s="249"/>
      <c r="B111" s="249"/>
      <c r="C111" s="249"/>
      <c r="D111" s="249"/>
      <c r="E111" s="249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</row>
    <row r="112" spans="1:21" ht="12.75">
      <c r="A112" s="249"/>
      <c r="B112" s="249"/>
      <c r="C112" s="249"/>
      <c r="D112" s="249"/>
      <c r="E112" s="249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</row>
    <row r="113" spans="1:21" ht="12.75">
      <c r="A113" s="249"/>
      <c r="B113" s="249"/>
      <c r="C113" s="249"/>
      <c r="D113" s="249"/>
      <c r="E113" s="249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</row>
    <row r="114" spans="1:21" ht="12.75">
      <c r="A114" s="249"/>
      <c r="B114" s="249"/>
      <c r="C114" s="249"/>
      <c r="D114" s="249"/>
      <c r="E114" s="249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</row>
    <row r="115" spans="1:21" ht="12.75">
      <c r="A115" s="249"/>
      <c r="B115" s="249"/>
      <c r="C115" s="249"/>
      <c r="D115" s="249"/>
      <c r="E115" s="249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</row>
    <row r="116" spans="1:21" ht="12.75">
      <c r="A116" s="249"/>
      <c r="B116" s="249"/>
      <c r="C116" s="249"/>
      <c r="D116" s="249"/>
      <c r="E116" s="249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</row>
    <row r="117" spans="1:21" ht="12.75">
      <c r="A117" s="249"/>
      <c r="B117" s="249"/>
      <c r="C117" s="249"/>
      <c r="D117" s="249"/>
      <c r="E117" s="249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</row>
    <row r="118" spans="1:21" ht="12.75">
      <c r="A118" s="249"/>
      <c r="B118" s="249"/>
      <c r="C118" s="249"/>
      <c r="D118" s="249"/>
      <c r="E118" s="249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</row>
    <row r="119" spans="1:21" ht="12.75">
      <c r="A119" s="249"/>
      <c r="B119" s="249"/>
      <c r="C119" s="249"/>
      <c r="D119" s="249"/>
      <c r="E119" s="249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</row>
    <row r="120" spans="1:21" ht="12.75">
      <c r="A120" s="249"/>
      <c r="B120" s="249"/>
      <c r="C120" s="249"/>
      <c r="D120" s="249"/>
      <c r="E120" s="249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</row>
    <row r="121" spans="1:21" ht="12.75">
      <c r="A121" s="249"/>
      <c r="B121" s="249"/>
      <c r="C121" s="249"/>
      <c r="D121" s="249"/>
      <c r="E121" s="249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</row>
    <row r="122" spans="1:21" ht="12.75">
      <c r="A122" s="249"/>
      <c r="B122" s="249"/>
      <c r="C122" s="249"/>
      <c r="D122" s="249"/>
      <c r="E122" s="249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</row>
    <row r="123" spans="1:21" ht="12.75">
      <c r="A123" s="249"/>
      <c r="B123" s="249"/>
      <c r="C123" s="249"/>
      <c r="D123" s="249"/>
      <c r="E123" s="249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</row>
    <row r="124" spans="1:21" ht="12.75">
      <c r="A124" s="249"/>
      <c r="B124" s="249"/>
      <c r="C124" s="249"/>
      <c r="D124" s="249"/>
      <c r="E124" s="249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</row>
    <row r="125" spans="1:21" ht="12.75">
      <c r="A125" s="249"/>
      <c r="B125" s="249"/>
      <c r="C125" s="249"/>
      <c r="D125" s="249"/>
      <c r="E125" s="249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</row>
    <row r="126" spans="1:21" ht="12.75">
      <c r="A126" s="249"/>
      <c r="B126" s="249"/>
      <c r="C126" s="249"/>
      <c r="D126" s="249"/>
      <c r="E126" s="249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</row>
    <row r="127" spans="1:21" ht="12.75">
      <c r="A127" s="249"/>
      <c r="B127" s="249"/>
      <c r="C127" s="249"/>
      <c r="D127" s="249"/>
      <c r="E127" s="249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</row>
    <row r="128" spans="1:21" ht="12.75">
      <c r="A128" s="249"/>
      <c r="B128" s="249"/>
      <c r="C128" s="249"/>
      <c r="D128" s="249"/>
      <c r="E128" s="249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</row>
    <row r="129" spans="1:21" ht="12.75">
      <c r="A129" s="249"/>
      <c r="B129" s="249"/>
      <c r="C129" s="249"/>
      <c r="D129" s="249"/>
      <c r="E129" s="249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</row>
    <row r="130" spans="1:21" ht="12.75">
      <c r="A130" s="249"/>
      <c r="B130" s="249"/>
      <c r="C130" s="249"/>
      <c r="D130" s="249"/>
      <c r="E130" s="249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</row>
    <row r="131" spans="1:21" ht="12.75">
      <c r="A131" s="249"/>
      <c r="B131" s="249"/>
      <c r="C131" s="249"/>
      <c r="D131" s="249"/>
      <c r="E131" s="249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</row>
    <row r="132" spans="1:5" ht="12.75">
      <c r="A132" s="249"/>
      <c r="B132" s="249"/>
      <c r="C132" s="249"/>
      <c r="D132" s="249"/>
      <c r="E132" s="249"/>
    </row>
    <row r="133" spans="1:5" ht="12.75">
      <c r="A133" s="249"/>
      <c r="B133" s="249"/>
      <c r="C133" s="249"/>
      <c r="D133" s="249"/>
      <c r="E133" s="249"/>
    </row>
    <row r="134" spans="1:5" ht="12.75">
      <c r="A134" s="249"/>
      <c r="B134" s="249"/>
      <c r="C134" s="249"/>
      <c r="D134" s="249"/>
      <c r="E134" s="249"/>
    </row>
    <row r="135" spans="1:5" ht="12.75">
      <c r="A135" s="249"/>
      <c r="B135" s="249"/>
      <c r="C135" s="249"/>
      <c r="D135" s="249"/>
      <c r="E135" s="249"/>
    </row>
    <row r="136" spans="1:5" ht="12.75">
      <c r="A136" s="249"/>
      <c r="B136" s="249"/>
      <c r="C136" s="249"/>
      <c r="D136" s="249"/>
      <c r="E136" s="249"/>
    </row>
    <row r="137" spans="1:5" ht="12.75">
      <c r="A137" s="249"/>
      <c r="B137" s="249"/>
      <c r="C137" s="249"/>
      <c r="D137" s="249"/>
      <c r="E137" s="249"/>
    </row>
    <row r="138" spans="1:5" ht="12.75">
      <c r="A138" s="249"/>
      <c r="B138" s="249"/>
      <c r="C138" s="249"/>
      <c r="D138" s="249"/>
      <c r="E138" s="249"/>
    </row>
    <row r="139" spans="1:5" ht="12.75">
      <c r="A139" s="249"/>
      <c r="B139" s="249"/>
      <c r="C139" s="249"/>
      <c r="D139" s="249"/>
      <c r="E139" s="249"/>
    </row>
  </sheetData>
  <sheetProtection/>
  <mergeCells count="25">
    <mergeCell ref="E2:F2"/>
    <mergeCell ref="C3:F3"/>
    <mergeCell ref="D4:E4"/>
    <mergeCell ref="C6:F6"/>
    <mergeCell ref="C5:E5"/>
    <mergeCell ref="C7:E7"/>
    <mergeCell ref="E8:F8"/>
    <mergeCell ref="A12:E12"/>
    <mergeCell ref="A13:E13"/>
    <mergeCell ref="A14:E14"/>
    <mergeCell ref="B15:E15"/>
    <mergeCell ref="A16:E16"/>
    <mergeCell ref="B17:D17"/>
    <mergeCell ref="B19:E19"/>
    <mergeCell ref="B21:E21"/>
    <mergeCell ref="A23:A25"/>
    <mergeCell ref="B23:B25"/>
    <mergeCell ref="C23:E23"/>
    <mergeCell ref="E24:E25"/>
    <mergeCell ref="D85:E85"/>
    <mergeCell ref="D76:E76"/>
    <mergeCell ref="D79:E79"/>
    <mergeCell ref="B77:C77"/>
    <mergeCell ref="B80:C80"/>
    <mergeCell ref="B83:C83"/>
  </mergeCells>
  <printOptions/>
  <pageMargins left="0.7086614173228347" right="0" top="0" bottom="0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43"/>
  <sheetViews>
    <sheetView tabSelected="1" view="pageBreakPreview" zoomScale="130" zoomScaleSheetLayoutView="130" zoomScalePageLayoutView="0" workbookViewId="0" topLeftCell="A47">
      <selection activeCell="C52" sqref="C52"/>
    </sheetView>
  </sheetViews>
  <sheetFormatPr defaultColWidth="9.00390625" defaultRowHeight="12.75"/>
  <cols>
    <col min="1" max="1" width="33.875" style="253" customWidth="1"/>
    <col min="2" max="2" width="8.875" style="253" customWidth="1"/>
    <col min="3" max="3" width="12.375" style="253" customWidth="1"/>
    <col min="4" max="4" width="13.25390625" style="253" customWidth="1"/>
    <col min="5" max="5" width="16.25390625" style="253" customWidth="1"/>
    <col min="6" max="6" width="9.375" style="253" customWidth="1"/>
    <col min="7" max="7" width="10.75390625" style="253" customWidth="1"/>
    <col min="8" max="8" width="12.375" style="253" customWidth="1"/>
    <col min="9" max="9" width="12.625" style="253" customWidth="1"/>
    <col min="10" max="10" width="13.375" style="253" customWidth="1"/>
    <col min="11" max="11" width="7.25390625" style="253" customWidth="1"/>
    <col min="12" max="16384" width="9.125" style="253" customWidth="1"/>
  </cols>
  <sheetData>
    <row r="1" spans="3:6" ht="18.75" hidden="1">
      <c r="C1" s="261" t="s">
        <v>0</v>
      </c>
      <c r="D1" s="262"/>
      <c r="E1" s="323">
        <f>SUM(E26)</f>
        <v>13819944</v>
      </c>
      <c r="F1" s="324" t="s">
        <v>168</v>
      </c>
    </row>
    <row r="2" spans="3:6" ht="9.75" customHeight="1" hidden="1">
      <c r="C2" s="261"/>
      <c r="D2" s="262"/>
      <c r="E2" s="406" t="s">
        <v>1</v>
      </c>
      <c r="F2" s="406"/>
    </row>
    <row r="3" spans="3:6" ht="32.25" customHeight="1" hidden="1">
      <c r="C3" s="484" t="s">
        <v>227</v>
      </c>
      <c r="D3" s="484"/>
      <c r="E3" s="484"/>
      <c r="F3" s="484"/>
    </row>
    <row r="4" spans="3:5" ht="9.75" customHeight="1" hidden="1">
      <c r="C4" s="262"/>
      <c r="D4" s="485" t="s">
        <v>2</v>
      </c>
      <c r="E4" s="485"/>
    </row>
    <row r="5" spans="3:7" ht="31.5" customHeight="1" hidden="1">
      <c r="C5" s="405" t="s">
        <v>221</v>
      </c>
      <c r="D5" s="405"/>
      <c r="E5" s="405"/>
      <c r="F5" s="353"/>
      <c r="G5" s="353"/>
    </row>
    <row r="6" spans="3:6" ht="10.5" customHeight="1" hidden="1">
      <c r="C6" s="406" t="s">
        <v>3</v>
      </c>
      <c r="D6" s="406"/>
      <c r="E6" s="406"/>
      <c r="F6" s="403"/>
    </row>
    <row r="7" spans="3:6" ht="14.25" customHeight="1" hidden="1">
      <c r="C7" s="486" t="s">
        <v>223</v>
      </c>
      <c r="D7" s="486"/>
      <c r="E7" s="486"/>
      <c r="F7" s="354"/>
    </row>
    <row r="8" spans="3:6" ht="8.25" customHeight="1" hidden="1">
      <c r="C8" s="264" t="s">
        <v>4</v>
      </c>
      <c r="D8" s="265"/>
      <c r="E8" s="482" t="s">
        <v>5</v>
      </c>
      <c r="F8" s="482"/>
    </row>
    <row r="9" spans="3:5" ht="15.75" hidden="1">
      <c r="C9" s="355"/>
      <c r="D9" s="266" t="s">
        <v>6</v>
      </c>
      <c r="E9" s="262"/>
    </row>
    <row r="10" spans="3:4" ht="8.25" customHeight="1" hidden="1">
      <c r="C10" s="325" t="s">
        <v>7</v>
      </c>
      <c r="D10" s="262"/>
    </row>
    <row r="11" spans="3:5" ht="8.25" customHeight="1">
      <c r="C11" s="325"/>
      <c r="D11" s="262"/>
      <c r="E11" s="266"/>
    </row>
    <row r="12" spans="1:5" ht="16.5" customHeight="1">
      <c r="A12" s="478" t="s">
        <v>228</v>
      </c>
      <c r="B12" s="478"/>
      <c r="C12" s="478"/>
      <c r="D12" s="478"/>
      <c r="E12" s="478"/>
    </row>
    <row r="13" spans="1:5" ht="13.5" customHeight="1">
      <c r="A13" s="479" t="e">
        <f>#REF!</f>
        <v>#REF!</v>
      </c>
      <c r="B13" s="479"/>
      <c r="C13" s="479"/>
      <c r="D13" s="479"/>
      <c r="E13" s="479"/>
    </row>
    <row r="14" spans="1:5" ht="42.75" customHeight="1">
      <c r="A14" s="480" t="s">
        <v>224</v>
      </c>
      <c r="B14" s="480"/>
      <c r="C14" s="480"/>
      <c r="D14" s="480"/>
      <c r="E14" s="480"/>
    </row>
    <row r="15" spans="1:5" ht="9" customHeight="1">
      <c r="A15" s="326"/>
      <c r="B15" s="481" t="s">
        <v>8</v>
      </c>
      <c r="C15" s="481"/>
      <c r="D15" s="481"/>
      <c r="E15" s="481"/>
    </row>
    <row r="16" spans="1:5" ht="12" customHeight="1">
      <c r="A16" s="487" t="s">
        <v>220</v>
      </c>
      <c r="B16" s="487"/>
      <c r="C16" s="487"/>
      <c r="D16" s="487"/>
      <c r="E16" s="487"/>
    </row>
    <row r="17" spans="1:5" ht="9.75" customHeight="1">
      <c r="A17" s="326"/>
      <c r="B17" s="481" t="s">
        <v>9</v>
      </c>
      <c r="C17" s="481"/>
      <c r="D17" s="481"/>
      <c r="E17" s="326"/>
    </row>
    <row r="18" spans="1:5" ht="13.5" customHeight="1">
      <c r="A18" s="328" t="s">
        <v>10</v>
      </c>
      <c r="B18" s="329"/>
      <c r="C18" s="329"/>
      <c r="D18" s="327" t="s">
        <v>11</v>
      </c>
      <c r="E18" s="329"/>
    </row>
    <row r="19" spans="1:5" ht="26.25" customHeight="1">
      <c r="A19" s="330" t="s">
        <v>56</v>
      </c>
      <c r="B19" s="490" t="s">
        <v>216</v>
      </c>
      <c r="C19" s="491"/>
      <c r="D19" s="491"/>
      <c r="E19" s="491"/>
    </row>
    <row r="20" spans="1:5" ht="6" customHeight="1">
      <c r="A20" s="328"/>
      <c r="B20" s="326"/>
      <c r="C20" s="326"/>
      <c r="D20" s="326"/>
      <c r="E20" s="326"/>
    </row>
    <row r="21" spans="1:5" ht="53.25" customHeight="1">
      <c r="A21" s="356" t="s">
        <v>172</v>
      </c>
      <c r="B21" s="483" t="s">
        <v>219</v>
      </c>
      <c r="C21" s="483"/>
      <c r="D21" s="483"/>
      <c r="E21" s="483"/>
    </row>
    <row r="22" spans="1:5" ht="12" customHeight="1" thickBot="1">
      <c r="A22" s="331"/>
      <c r="B22" s="331"/>
      <c r="C22" s="331"/>
      <c r="D22" s="331"/>
      <c r="E22" s="331" t="s">
        <v>12</v>
      </c>
    </row>
    <row r="23" spans="1:5" ht="13.5" customHeight="1">
      <c r="A23" s="477" t="s">
        <v>13</v>
      </c>
      <c r="B23" s="494" t="s">
        <v>15</v>
      </c>
      <c r="C23" s="488" t="s">
        <v>14</v>
      </c>
      <c r="D23" s="488"/>
      <c r="E23" s="489"/>
    </row>
    <row r="24" spans="1:5" ht="12.75" customHeight="1">
      <c r="A24" s="477"/>
      <c r="B24" s="495"/>
      <c r="C24" s="333" t="s">
        <v>16</v>
      </c>
      <c r="D24" s="333" t="s">
        <v>17</v>
      </c>
      <c r="E24" s="492" t="s">
        <v>18</v>
      </c>
    </row>
    <row r="25" spans="1:5" ht="12" customHeight="1" thickBot="1">
      <c r="A25" s="477"/>
      <c r="B25" s="496"/>
      <c r="C25" s="334" t="s">
        <v>19</v>
      </c>
      <c r="D25" s="334" t="s">
        <v>19</v>
      </c>
      <c r="E25" s="493"/>
    </row>
    <row r="26" spans="1:5" ht="13.5" customHeight="1">
      <c r="A26" s="335" t="s">
        <v>20</v>
      </c>
      <c r="B26" s="336"/>
      <c r="C26" s="366">
        <f>C27</f>
        <v>10105759</v>
      </c>
      <c r="D26" s="366">
        <f>D28</f>
        <v>3714185</v>
      </c>
      <c r="E26" s="366">
        <f>C26+D26</f>
        <v>13819944</v>
      </c>
    </row>
    <row r="27" spans="1:5" ht="13.5" customHeight="1">
      <c r="A27" s="338" t="s">
        <v>21</v>
      </c>
      <c r="B27" s="289"/>
      <c r="C27" s="367">
        <f>C41</f>
        <v>10105759</v>
      </c>
      <c r="D27" s="367" t="s">
        <v>22</v>
      </c>
      <c r="E27" s="366">
        <f>C27</f>
        <v>10105759</v>
      </c>
    </row>
    <row r="28" spans="1:5" ht="13.5" customHeight="1">
      <c r="A28" s="338" t="s">
        <v>23</v>
      </c>
      <c r="B28" s="282"/>
      <c r="C28" s="367" t="s">
        <v>22</v>
      </c>
      <c r="D28" s="367">
        <f>D29+D34+D37</f>
        <v>3714185</v>
      </c>
      <c r="E28" s="366">
        <f>D28</f>
        <v>3714185</v>
      </c>
    </row>
    <row r="29" spans="1:5" ht="21" customHeight="1">
      <c r="A29" s="364" t="s">
        <v>243</v>
      </c>
      <c r="B29" s="282">
        <v>25010000</v>
      </c>
      <c r="C29" s="367" t="s">
        <v>22</v>
      </c>
      <c r="D29" s="367">
        <f>D30+D31+D32+D33</f>
        <v>0</v>
      </c>
      <c r="E29" s="366">
        <f aca="true" t="shared" si="0" ref="E29:E40">D29</f>
        <v>0</v>
      </c>
    </row>
    <row r="30" spans="1:5" ht="13.5" customHeight="1">
      <c r="A30" s="365" t="s">
        <v>242</v>
      </c>
      <c r="B30" s="282">
        <v>25010100</v>
      </c>
      <c r="C30" s="367" t="s">
        <v>22</v>
      </c>
      <c r="D30" s="368"/>
      <c r="E30" s="366">
        <f t="shared" si="0"/>
        <v>0</v>
      </c>
    </row>
    <row r="31" spans="1:5" ht="13.5" customHeight="1">
      <c r="A31" s="365" t="s">
        <v>25</v>
      </c>
      <c r="B31" s="282">
        <v>25010200</v>
      </c>
      <c r="C31" s="367" t="s">
        <v>22</v>
      </c>
      <c r="D31" s="368"/>
      <c r="E31" s="366">
        <f t="shared" si="0"/>
        <v>0</v>
      </c>
    </row>
    <row r="32" spans="1:5" ht="13.5" customHeight="1">
      <c r="A32" s="365" t="s">
        <v>26</v>
      </c>
      <c r="B32" s="282">
        <v>25010300</v>
      </c>
      <c r="C32" s="367" t="s">
        <v>22</v>
      </c>
      <c r="D32" s="368"/>
      <c r="E32" s="366">
        <f t="shared" si="0"/>
        <v>0</v>
      </c>
    </row>
    <row r="33" spans="1:5" ht="13.5" customHeight="1">
      <c r="A33" s="365" t="s">
        <v>246</v>
      </c>
      <c r="B33" s="282">
        <v>25010400</v>
      </c>
      <c r="C33" s="367"/>
      <c r="D33" s="368"/>
      <c r="E33" s="366"/>
    </row>
    <row r="34" spans="1:5" ht="13.5" customHeight="1">
      <c r="A34" s="363" t="s">
        <v>244</v>
      </c>
      <c r="B34" s="282">
        <v>25020000</v>
      </c>
      <c r="C34" s="367" t="s">
        <v>22</v>
      </c>
      <c r="D34" s="368">
        <f>D35+D36</f>
        <v>3409185</v>
      </c>
      <c r="E34" s="366">
        <f t="shared" si="0"/>
        <v>3409185</v>
      </c>
    </row>
    <row r="35" spans="1:5" ht="13.5" customHeight="1">
      <c r="A35" s="365" t="s">
        <v>245</v>
      </c>
      <c r="B35" s="282">
        <v>25020100</v>
      </c>
      <c r="C35" s="367" t="s">
        <v>22</v>
      </c>
      <c r="D35" s="368">
        <v>3409185</v>
      </c>
      <c r="E35" s="366">
        <f t="shared" si="0"/>
        <v>3409185</v>
      </c>
    </row>
    <row r="36" spans="1:5" ht="13.5" customHeight="1">
      <c r="A36" s="365" t="s">
        <v>29</v>
      </c>
      <c r="B36" s="282">
        <v>25020200</v>
      </c>
      <c r="C36" s="367" t="s">
        <v>22</v>
      </c>
      <c r="D36" s="368"/>
      <c r="E36" s="366">
        <f t="shared" si="0"/>
        <v>0</v>
      </c>
    </row>
    <row r="37" spans="1:5" ht="13.5" customHeight="1">
      <c r="A37" s="340" t="s">
        <v>240</v>
      </c>
      <c r="B37" s="282"/>
      <c r="C37" s="367" t="s">
        <v>22</v>
      </c>
      <c r="D37" s="368">
        <f>D38+D39+D40</f>
        <v>305000</v>
      </c>
      <c r="E37" s="366">
        <f t="shared" si="0"/>
        <v>305000</v>
      </c>
    </row>
    <row r="38" spans="1:5" ht="13.5" customHeight="1">
      <c r="A38" s="361" t="s">
        <v>241</v>
      </c>
      <c r="B38" s="362">
        <v>208100</v>
      </c>
      <c r="C38" s="367" t="s">
        <v>22</v>
      </c>
      <c r="D38" s="368"/>
      <c r="E38" s="366">
        <f t="shared" si="0"/>
        <v>0</v>
      </c>
    </row>
    <row r="39" spans="1:5" ht="22.5" customHeight="1">
      <c r="A39" s="339" t="s">
        <v>162</v>
      </c>
      <c r="B39" s="283">
        <v>208400</v>
      </c>
      <c r="C39" s="367" t="s">
        <v>22</v>
      </c>
      <c r="D39" s="368">
        <v>305000</v>
      </c>
      <c r="E39" s="366">
        <f t="shared" si="0"/>
        <v>305000</v>
      </c>
    </row>
    <row r="40" spans="1:5" ht="22.5" customHeight="1">
      <c r="A40" s="339" t="s">
        <v>31</v>
      </c>
      <c r="B40" s="341"/>
      <c r="C40" s="367" t="s">
        <v>22</v>
      </c>
      <c r="D40" s="368"/>
      <c r="E40" s="366">
        <f t="shared" si="0"/>
        <v>0</v>
      </c>
    </row>
    <row r="41" spans="1:5" ht="13.5" customHeight="1">
      <c r="A41" s="342" t="s">
        <v>32</v>
      </c>
      <c r="B41" s="338"/>
      <c r="C41" s="367">
        <f>C42+C66</f>
        <v>10105759</v>
      </c>
      <c r="D41" s="367">
        <f>D42+D66</f>
        <v>3714185</v>
      </c>
      <c r="E41" s="367">
        <f>E42+E66</f>
        <v>13819944</v>
      </c>
    </row>
    <row r="42" spans="1:5" ht="13.5" customHeight="1">
      <c r="A42" s="343" t="s">
        <v>33</v>
      </c>
      <c r="B42" s="298">
        <v>2000</v>
      </c>
      <c r="C42" s="367">
        <f>C43+C47+C60+C61+C62+C65</f>
        <v>10105759</v>
      </c>
      <c r="D42" s="367">
        <f>D43+D47+D60+D61+D62+D65</f>
        <v>3189137.5</v>
      </c>
      <c r="E42" s="367">
        <f>C42+D42</f>
        <v>13294896.5</v>
      </c>
    </row>
    <row r="43" spans="1:5" ht="21" customHeight="1">
      <c r="A43" s="344" t="s">
        <v>139</v>
      </c>
      <c r="B43" s="298">
        <v>2100</v>
      </c>
      <c r="C43" s="368">
        <f>C44+C46</f>
        <v>9082639</v>
      </c>
      <c r="D43" s="368">
        <f>D44+D46</f>
        <v>0</v>
      </c>
      <c r="E43" s="367">
        <f aca="true" t="shared" si="1" ref="E43:E77">C43+D43</f>
        <v>9082639</v>
      </c>
    </row>
    <row r="44" spans="1:5" ht="12.75" customHeight="1">
      <c r="A44" s="344" t="s">
        <v>127</v>
      </c>
      <c r="B44" s="136">
        <v>2110</v>
      </c>
      <c r="C44" s="367">
        <f>C45</f>
        <v>7563687</v>
      </c>
      <c r="D44" s="367">
        <f>D45</f>
        <v>0</v>
      </c>
      <c r="E44" s="367">
        <f t="shared" si="1"/>
        <v>7563687</v>
      </c>
    </row>
    <row r="45" spans="1:5" ht="13.5" customHeight="1">
      <c r="A45" s="338" t="s">
        <v>34</v>
      </c>
      <c r="B45" s="332">
        <v>2111</v>
      </c>
      <c r="C45" s="367">
        <v>7563687</v>
      </c>
      <c r="D45" s="368"/>
      <c r="E45" s="367">
        <f t="shared" si="1"/>
        <v>7563687</v>
      </c>
    </row>
    <row r="46" spans="1:5" ht="13.5" customHeight="1">
      <c r="A46" s="345" t="s">
        <v>128</v>
      </c>
      <c r="B46" s="136">
        <v>2120</v>
      </c>
      <c r="C46" s="367">
        <v>1518952</v>
      </c>
      <c r="D46" s="368"/>
      <c r="E46" s="367">
        <f t="shared" si="1"/>
        <v>1518952</v>
      </c>
    </row>
    <row r="47" spans="1:5" ht="16.5" customHeight="1">
      <c r="A47" s="346" t="s">
        <v>129</v>
      </c>
      <c r="B47" s="136">
        <v>2200</v>
      </c>
      <c r="C47" s="367">
        <f>C48+C49+C50+C51+C52+C58</f>
        <v>1022320</v>
      </c>
      <c r="D47" s="367">
        <f>D48+D49+D50+D51+D52+D58</f>
        <v>3189137.5</v>
      </c>
      <c r="E47" s="367">
        <f t="shared" si="1"/>
        <v>4211457.5</v>
      </c>
    </row>
    <row r="48" spans="1:5" ht="20.25" customHeight="1">
      <c r="A48" s="358" t="s">
        <v>239</v>
      </c>
      <c r="B48" s="360">
        <v>2210</v>
      </c>
      <c r="C48" s="367">
        <v>224060</v>
      </c>
      <c r="D48" s="368">
        <f>3189137.5</f>
        <v>3189137.5</v>
      </c>
      <c r="E48" s="367">
        <f t="shared" si="1"/>
        <v>3413197.5</v>
      </c>
    </row>
    <row r="49" spans="1:5" ht="13.5" customHeight="1">
      <c r="A49" s="359" t="s">
        <v>233</v>
      </c>
      <c r="B49" s="360">
        <v>2230</v>
      </c>
      <c r="C49" s="367"/>
      <c r="D49" s="368"/>
      <c r="E49" s="367">
        <f t="shared" si="1"/>
        <v>0</v>
      </c>
    </row>
    <row r="50" spans="1:5" ht="13.5" customHeight="1">
      <c r="A50" s="359" t="s">
        <v>96</v>
      </c>
      <c r="B50" s="360">
        <v>2240</v>
      </c>
      <c r="C50" s="367">
        <v>94450</v>
      </c>
      <c r="D50" s="368"/>
      <c r="E50" s="367">
        <f t="shared" si="1"/>
        <v>94450</v>
      </c>
    </row>
    <row r="51" spans="1:5" ht="13.5" customHeight="1">
      <c r="A51" s="357" t="s">
        <v>37</v>
      </c>
      <c r="B51" s="360">
        <v>2250</v>
      </c>
      <c r="C51" s="367">
        <f>'[2]район 12'!$BP$11</f>
        <v>0</v>
      </c>
      <c r="D51" s="368"/>
      <c r="E51" s="367">
        <f t="shared" si="1"/>
        <v>0</v>
      </c>
    </row>
    <row r="52" spans="1:5" ht="13.5" customHeight="1">
      <c r="A52" s="297" t="s">
        <v>38</v>
      </c>
      <c r="B52" s="136">
        <v>2270</v>
      </c>
      <c r="C52" s="367">
        <f>SUM(C53+C54+C55+C56+C57)</f>
        <v>703810</v>
      </c>
      <c r="D52" s="367">
        <f>SUM(D53+D54+D55+D56+D57)</f>
        <v>0</v>
      </c>
      <c r="E52" s="367">
        <f t="shared" si="1"/>
        <v>703810</v>
      </c>
    </row>
    <row r="53" spans="1:5" ht="13.5" customHeight="1">
      <c r="A53" s="340" t="s">
        <v>234</v>
      </c>
      <c r="B53" s="332">
        <v>2271</v>
      </c>
      <c r="C53" s="367">
        <f>'[2]район 12'!$BR$11</f>
        <v>459355</v>
      </c>
      <c r="D53" s="368"/>
      <c r="E53" s="367">
        <f t="shared" si="1"/>
        <v>459355</v>
      </c>
    </row>
    <row r="54" spans="1:5" ht="13.5" customHeight="1">
      <c r="A54" s="340" t="s">
        <v>235</v>
      </c>
      <c r="B54" s="332">
        <v>2272</v>
      </c>
      <c r="C54" s="367">
        <f>'[2]район 12'!$BS$11</f>
        <v>31280</v>
      </c>
      <c r="D54" s="368"/>
      <c r="E54" s="367">
        <f t="shared" si="1"/>
        <v>31280</v>
      </c>
    </row>
    <row r="55" spans="1:5" ht="13.5" customHeight="1">
      <c r="A55" s="340" t="s">
        <v>236</v>
      </c>
      <c r="B55" s="332">
        <v>2273</v>
      </c>
      <c r="C55" s="367">
        <f>'[2]район 12'!$BT$11</f>
        <v>199375</v>
      </c>
      <c r="D55" s="368"/>
      <c r="E55" s="367">
        <f t="shared" si="1"/>
        <v>199375</v>
      </c>
    </row>
    <row r="56" spans="1:5" ht="12.75">
      <c r="A56" s="340" t="s">
        <v>237</v>
      </c>
      <c r="B56" s="332">
        <v>2274</v>
      </c>
      <c r="C56" s="367"/>
      <c r="D56" s="368"/>
      <c r="E56" s="367">
        <f t="shared" si="1"/>
        <v>0</v>
      </c>
    </row>
    <row r="57" spans="1:5" ht="13.5" customHeight="1">
      <c r="A57" s="340" t="s">
        <v>238</v>
      </c>
      <c r="B57" s="332">
        <v>2275</v>
      </c>
      <c r="C57" s="367">
        <f>'[2]район 12'!$BV$11</f>
        <v>13800</v>
      </c>
      <c r="D57" s="368"/>
      <c r="E57" s="367">
        <f t="shared" si="1"/>
        <v>13800</v>
      </c>
    </row>
    <row r="58" spans="1:5" ht="21.75" customHeight="1">
      <c r="A58" s="347" t="s">
        <v>132</v>
      </c>
      <c r="B58" s="138">
        <v>2280</v>
      </c>
      <c r="C58" s="366">
        <f>SUM(C59)</f>
        <v>0</v>
      </c>
      <c r="D58" s="366">
        <f>SUM(D59)</f>
        <v>0</v>
      </c>
      <c r="E58" s="367">
        <f t="shared" si="1"/>
        <v>0</v>
      </c>
    </row>
    <row r="59" spans="1:5" ht="33" customHeight="1">
      <c r="A59" s="348" t="s">
        <v>43</v>
      </c>
      <c r="B59" s="337">
        <v>2282</v>
      </c>
      <c r="C59" s="367"/>
      <c r="D59" s="369"/>
      <c r="E59" s="367">
        <f t="shared" si="1"/>
        <v>0</v>
      </c>
    </row>
    <row r="60" spans="1:5" ht="13.5" customHeight="1">
      <c r="A60" s="345" t="s">
        <v>133</v>
      </c>
      <c r="B60" s="136">
        <v>2400</v>
      </c>
      <c r="C60" s="367"/>
      <c r="D60" s="367"/>
      <c r="E60" s="367">
        <f t="shared" si="1"/>
        <v>0</v>
      </c>
    </row>
    <row r="61" spans="1:5" ht="13.5" customHeight="1">
      <c r="A61" s="349" t="s">
        <v>134</v>
      </c>
      <c r="B61" s="138">
        <v>2600</v>
      </c>
      <c r="C61" s="366"/>
      <c r="D61" s="366"/>
      <c r="E61" s="367">
        <f t="shared" si="1"/>
        <v>0</v>
      </c>
    </row>
    <row r="62" spans="1:5" ht="13.5" customHeight="1">
      <c r="A62" s="349" t="s">
        <v>135</v>
      </c>
      <c r="B62" s="138">
        <v>2700</v>
      </c>
      <c r="C62" s="366">
        <f>SUM(C63:C64)</f>
        <v>0</v>
      </c>
      <c r="D62" s="366">
        <f>SUM(D63:D64)</f>
        <v>0</v>
      </c>
      <c r="E62" s="367">
        <f t="shared" si="1"/>
        <v>0</v>
      </c>
    </row>
    <row r="63" spans="1:5" ht="13.5" customHeight="1">
      <c r="A63" s="340" t="s">
        <v>44</v>
      </c>
      <c r="B63" s="332">
        <v>2710</v>
      </c>
      <c r="C63" s="367"/>
      <c r="D63" s="367"/>
      <c r="E63" s="367">
        <f t="shared" si="1"/>
        <v>0</v>
      </c>
    </row>
    <row r="64" spans="1:5" ht="13.5" customHeight="1">
      <c r="A64" s="340" t="s">
        <v>136</v>
      </c>
      <c r="B64" s="332">
        <v>2730</v>
      </c>
      <c r="C64" s="367"/>
      <c r="D64" s="367"/>
      <c r="E64" s="367">
        <f t="shared" si="1"/>
        <v>0</v>
      </c>
    </row>
    <row r="65" spans="1:5" ht="13.5" customHeight="1">
      <c r="A65" s="350" t="s">
        <v>138</v>
      </c>
      <c r="B65" s="136">
        <v>2800</v>
      </c>
      <c r="C65" s="367">
        <f>'[2]район 12'!$BZ$11</f>
        <v>800</v>
      </c>
      <c r="D65" s="367">
        <f>'[1]Заклади освіти'!$K$10+'[1]Заклади освіти'!$AF$10</f>
        <v>0</v>
      </c>
      <c r="E65" s="367">
        <f t="shared" si="1"/>
        <v>800</v>
      </c>
    </row>
    <row r="66" spans="1:5" ht="13.5" customHeight="1">
      <c r="A66" s="351" t="s">
        <v>45</v>
      </c>
      <c r="B66" s="298">
        <v>3000</v>
      </c>
      <c r="C66" s="367">
        <f>C67+C76</f>
        <v>0</v>
      </c>
      <c r="D66" s="367">
        <f>D67+D76</f>
        <v>525047.5</v>
      </c>
      <c r="E66" s="367">
        <f t="shared" si="1"/>
        <v>525047.5</v>
      </c>
    </row>
    <row r="67" spans="1:5" ht="13.5" customHeight="1">
      <c r="A67" s="338" t="s">
        <v>46</v>
      </c>
      <c r="B67" s="136">
        <v>3100</v>
      </c>
      <c r="C67" s="367">
        <f>C68+C69+C71+C73+C75</f>
        <v>0</v>
      </c>
      <c r="D67" s="367">
        <f>D68+D69+D71+D73+D75</f>
        <v>525047.5</v>
      </c>
      <c r="E67" s="367">
        <f t="shared" si="1"/>
        <v>525047.5</v>
      </c>
    </row>
    <row r="68" spans="1:5" ht="13.5" customHeight="1">
      <c r="A68" s="352" t="s">
        <v>47</v>
      </c>
      <c r="B68" s="332">
        <v>3110</v>
      </c>
      <c r="C68" s="367"/>
      <c r="D68" s="367">
        <f>220047.5+25000</f>
        <v>245047.5</v>
      </c>
      <c r="E68" s="367">
        <f t="shared" si="1"/>
        <v>245047.5</v>
      </c>
    </row>
    <row r="69" spans="1:5" ht="13.5" customHeight="1">
      <c r="A69" s="302" t="s">
        <v>48</v>
      </c>
      <c r="B69" s="332">
        <v>3120</v>
      </c>
      <c r="C69" s="367">
        <f>C70</f>
        <v>0</v>
      </c>
      <c r="D69" s="367">
        <f>D70</f>
        <v>0</v>
      </c>
      <c r="E69" s="367">
        <f t="shared" si="1"/>
        <v>0</v>
      </c>
    </row>
    <row r="70" spans="1:5" ht="13.5" customHeight="1">
      <c r="A70" s="302" t="s">
        <v>230</v>
      </c>
      <c r="B70" s="332">
        <v>3122</v>
      </c>
      <c r="C70" s="367"/>
      <c r="D70" s="367"/>
      <c r="E70" s="367">
        <f t="shared" si="1"/>
        <v>0</v>
      </c>
    </row>
    <row r="71" spans="1:5" ht="13.5" customHeight="1">
      <c r="A71" s="302" t="s">
        <v>49</v>
      </c>
      <c r="B71" s="332">
        <v>3130</v>
      </c>
      <c r="C71" s="367">
        <f>C72</f>
        <v>0</v>
      </c>
      <c r="D71" s="367">
        <f>D72</f>
        <v>280000</v>
      </c>
      <c r="E71" s="367">
        <f t="shared" si="1"/>
        <v>280000</v>
      </c>
    </row>
    <row r="72" spans="1:5" ht="12.75" customHeight="1">
      <c r="A72" s="302" t="s">
        <v>231</v>
      </c>
      <c r="B72" s="332">
        <v>3132</v>
      </c>
      <c r="C72" s="367"/>
      <c r="D72" s="367">
        <v>280000</v>
      </c>
      <c r="E72" s="367">
        <f t="shared" si="1"/>
        <v>280000</v>
      </c>
    </row>
    <row r="73" spans="1:5" ht="12" customHeight="1">
      <c r="A73" s="302" t="s">
        <v>50</v>
      </c>
      <c r="B73" s="332">
        <v>3140</v>
      </c>
      <c r="C73" s="367">
        <f>C74</f>
        <v>0</v>
      </c>
      <c r="D73" s="367">
        <f>D74</f>
        <v>0</v>
      </c>
      <c r="E73" s="367">
        <f t="shared" si="1"/>
        <v>0</v>
      </c>
    </row>
    <row r="74" spans="1:5" ht="12.75">
      <c r="A74" s="302" t="s">
        <v>232</v>
      </c>
      <c r="B74" s="332">
        <v>3142</v>
      </c>
      <c r="C74" s="366"/>
      <c r="D74" s="367"/>
      <c r="E74" s="367">
        <f t="shared" si="1"/>
        <v>0</v>
      </c>
    </row>
    <row r="75" spans="1:5" ht="12.75">
      <c r="A75" s="302" t="s">
        <v>137</v>
      </c>
      <c r="B75" s="332">
        <v>3160</v>
      </c>
      <c r="C75" s="367"/>
      <c r="D75" s="367"/>
      <c r="E75" s="367">
        <f t="shared" si="1"/>
        <v>0</v>
      </c>
    </row>
    <row r="76" spans="1:5" ht="12.75">
      <c r="A76" s="302" t="s">
        <v>52</v>
      </c>
      <c r="B76" s="136">
        <v>3200</v>
      </c>
      <c r="C76" s="367"/>
      <c r="D76" s="367"/>
      <c r="E76" s="367">
        <f t="shared" si="1"/>
        <v>0</v>
      </c>
    </row>
    <row r="77" spans="1:5" ht="12.75">
      <c r="A77" s="351" t="s">
        <v>53</v>
      </c>
      <c r="B77" s="298">
        <v>9000</v>
      </c>
      <c r="C77" s="367"/>
      <c r="D77" s="367"/>
      <c r="E77" s="367">
        <f t="shared" si="1"/>
        <v>0</v>
      </c>
    </row>
    <row r="78" spans="1:5" ht="12.75">
      <c r="A78" s="263"/>
      <c r="B78" s="263"/>
      <c r="C78" s="263"/>
      <c r="D78" s="263"/>
      <c r="E78" s="263"/>
    </row>
    <row r="79" spans="1:5" ht="12.75">
      <c r="A79" s="263"/>
      <c r="B79" s="263"/>
      <c r="C79" s="263"/>
      <c r="D79" s="263"/>
      <c r="E79" s="263"/>
    </row>
    <row r="80" spans="1:5" ht="12.75" customHeight="1">
      <c r="A80" s="313" t="s">
        <v>217</v>
      </c>
      <c r="B80" s="250"/>
      <c r="C80" s="250"/>
      <c r="D80" s="322" t="s">
        <v>229</v>
      </c>
      <c r="E80" s="263"/>
    </row>
    <row r="81" spans="1:5" ht="12.75" customHeight="1">
      <c r="A81" s="263"/>
      <c r="B81" s="398" t="s">
        <v>4</v>
      </c>
      <c r="C81" s="398"/>
      <c r="D81" s="273" t="s">
        <v>5</v>
      </c>
      <c r="E81" s="263"/>
    </row>
    <row r="82" spans="1:5" ht="12.75">
      <c r="A82" s="263"/>
      <c r="B82" s="273"/>
      <c r="C82" s="273"/>
      <c r="D82" s="273"/>
      <c r="E82" s="263"/>
    </row>
    <row r="83" spans="1:5" ht="15.75">
      <c r="A83" s="314" t="s">
        <v>225</v>
      </c>
      <c r="B83" s="250"/>
      <c r="C83" s="250"/>
      <c r="D83" s="322" t="s">
        <v>226</v>
      </c>
      <c r="E83" s="263"/>
    </row>
    <row r="84" spans="1:5" ht="15">
      <c r="A84" s="313"/>
      <c r="B84" s="398" t="s">
        <v>4</v>
      </c>
      <c r="C84" s="398"/>
      <c r="D84" s="273" t="s">
        <v>5</v>
      </c>
      <c r="E84" s="263"/>
    </row>
    <row r="85" spans="1:5" ht="15">
      <c r="A85" s="313"/>
      <c r="B85" s="263"/>
      <c r="C85" s="263"/>
      <c r="D85" s="263"/>
      <c r="E85" s="263"/>
    </row>
    <row r="86" spans="1:5" ht="15.75" hidden="1">
      <c r="A86" s="310" t="s">
        <v>218</v>
      </c>
      <c r="B86" s="263"/>
      <c r="C86" s="263"/>
      <c r="D86" s="263"/>
      <c r="E86" s="263"/>
    </row>
    <row r="87" spans="1:5" ht="15.75" hidden="1">
      <c r="A87" s="310"/>
      <c r="B87" s="394"/>
      <c r="C87" s="394"/>
      <c r="D87" s="273"/>
      <c r="E87" s="263"/>
    </row>
    <row r="88" spans="1:5" ht="24.75" customHeight="1" hidden="1">
      <c r="A88" s="311" t="s">
        <v>222</v>
      </c>
      <c r="B88" s="263"/>
      <c r="C88" s="263"/>
      <c r="D88" s="395"/>
      <c r="E88" s="395"/>
    </row>
    <row r="89" spans="1:5" ht="15.75">
      <c r="A89" s="310"/>
      <c r="B89" s="263"/>
      <c r="C89" s="263"/>
      <c r="D89" s="263"/>
      <c r="E89" s="263"/>
    </row>
    <row r="90" spans="1:5" ht="15.75">
      <c r="A90" s="310"/>
      <c r="B90" s="273"/>
      <c r="C90" s="263"/>
      <c r="D90" s="263"/>
      <c r="E90" s="263"/>
    </row>
    <row r="91" spans="1:5" ht="15.75">
      <c r="A91" s="312"/>
      <c r="C91" s="263"/>
      <c r="D91" s="263"/>
      <c r="E91" s="263"/>
    </row>
    <row r="92" spans="1:5" ht="12.75">
      <c r="A92" s="394"/>
      <c r="B92" s="394"/>
      <c r="C92" s="263"/>
      <c r="D92" s="263"/>
      <c r="E92" s="263"/>
    </row>
    <row r="93" spans="1:5" ht="12.75" customHeight="1">
      <c r="A93" s="263"/>
      <c r="B93" s="263"/>
      <c r="C93" s="263"/>
      <c r="D93" s="263"/>
      <c r="E93" s="263"/>
    </row>
    <row r="94" spans="1:5" ht="12.75">
      <c r="A94" s="263"/>
      <c r="B94" s="263"/>
      <c r="C94" s="263"/>
      <c r="D94" s="263"/>
      <c r="E94" s="263"/>
    </row>
    <row r="95" spans="1:5" ht="12.75">
      <c r="A95" s="263"/>
      <c r="B95" s="263"/>
      <c r="C95" s="263"/>
      <c r="D95" s="263"/>
      <c r="E95" s="263"/>
    </row>
    <row r="96" spans="1:5" ht="12.75">
      <c r="A96" s="263"/>
      <c r="B96" s="263"/>
      <c r="C96" s="263"/>
      <c r="D96" s="263"/>
      <c r="E96" s="263"/>
    </row>
    <row r="97" spans="1:5" ht="12.75">
      <c r="A97" s="263"/>
      <c r="B97" s="263"/>
      <c r="C97" s="263"/>
      <c r="D97" s="263"/>
      <c r="E97" s="263"/>
    </row>
    <row r="98" spans="1:5" ht="12.75">
      <c r="A98" s="263"/>
      <c r="B98" s="263"/>
      <c r="C98" s="263"/>
      <c r="D98" s="263"/>
      <c r="E98" s="263"/>
    </row>
    <row r="99" spans="1:5" ht="12.75">
      <c r="A99" s="263"/>
      <c r="B99" s="263"/>
      <c r="C99" s="263"/>
      <c r="D99" s="263"/>
      <c r="E99" s="263"/>
    </row>
    <row r="100" spans="1:5" ht="12.75">
      <c r="A100" s="263"/>
      <c r="B100" s="263"/>
      <c r="C100" s="263"/>
      <c r="D100" s="263"/>
      <c r="E100" s="263"/>
    </row>
    <row r="101" spans="1:5" ht="12.75">
      <c r="A101" s="263"/>
      <c r="B101" s="263"/>
      <c r="C101" s="263"/>
      <c r="D101" s="263"/>
      <c r="E101" s="263"/>
    </row>
    <row r="102" spans="1:5" ht="12.75">
      <c r="A102" s="263"/>
      <c r="B102" s="263"/>
      <c r="C102" s="263"/>
      <c r="D102" s="263"/>
      <c r="E102" s="263"/>
    </row>
    <row r="103" spans="1:5" ht="12.75">
      <c r="A103" s="263"/>
      <c r="B103" s="263"/>
      <c r="C103" s="263"/>
      <c r="D103" s="263"/>
      <c r="E103" s="263"/>
    </row>
    <row r="104" spans="1:5" ht="12.75">
      <c r="A104" s="263"/>
      <c r="B104" s="263"/>
      <c r="C104" s="263"/>
      <c r="D104" s="263"/>
      <c r="E104" s="263"/>
    </row>
    <row r="105" spans="1:5" ht="12.75">
      <c r="A105" s="263"/>
      <c r="B105" s="263"/>
      <c r="C105" s="263"/>
      <c r="D105" s="263"/>
      <c r="E105" s="263"/>
    </row>
    <row r="106" spans="1:5" ht="12.75">
      <c r="A106" s="263"/>
      <c r="B106" s="263"/>
      <c r="C106" s="263"/>
      <c r="D106" s="263"/>
      <c r="E106" s="263"/>
    </row>
    <row r="107" spans="1:5" ht="12.75">
      <c r="A107" s="263"/>
      <c r="B107" s="263"/>
      <c r="C107" s="263"/>
      <c r="D107" s="263"/>
      <c r="E107" s="263"/>
    </row>
    <row r="108" spans="1:5" ht="12.75">
      <c r="A108" s="263"/>
      <c r="B108" s="263"/>
      <c r="C108" s="263"/>
      <c r="D108" s="263"/>
      <c r="E108" s="263"/>
    </row>
    <row r="109" spans="1:5" ht="12.75">
      <c r="A109" s="263"/>
      <c r="B109" s="263"/>
      <c r="C109" s="263"/>
      <c r="D109" s="263"/>
      <c r="E109" s="263"/>
    </row>
    <row r="110" spans="1:5" ht="12.75">
      <c r="A110" s="263"/>
      <c r="B110" s="263"/>
      <c r="C110" s="263"/>
      <c r="D110" s="263"/>
      <c r="E110" s="263"/>
    </row>
    <row r="111" spans="1:5" ht="12.75">
      <c r="A111" s="263"/>
      <c r="B111" s="263"/>
      <c r="C111" s="263"/>
      <c r="D111" s="263"/>
      <c r="E111" s="263"/>
    </row>
    <row r="112" spans="1:5" ht="12.75">
      <c r="A112" s="263"/>
      <c r="B112" s="263"/>
      <c r="C112" s="263"/>
      <c r="D112" s="263"/>
      <c r="E112" s="263"/>
    </row>
    <row r="113" spans="1:5" ht="12.75">
      <c r="A113" s="263"/>
      <c r="B113" s="263"/>
      <c r="C113" s="263"/>
      <c r="D113" s="263"/>
      <c r="E113" s="263"/>
    </row>
    <row r="114" spans="1:5" ht="12.75">
      <c r="A114" s="263"/>
      <c r="B114" s="263"/>
      <c r="C114" s="263"/>
      <c r="D114" s="263"/>
      <c r="E114" s="263"/>
    </row>
    <row r="115" spans="1:5" ht="12.75">
      <c r="A115" s="263"/>
      <c r="B115" s="263"/>
      <c r="C115" s="263"/>
      <c r="D115" s="263"/>
      <c r="E115" s="263"/>
    </row>
    <row r="116" spans="1:5" ht="12.75">
      <c r="A116" s="263"/>
      <c r="B116" s="263"/>
      <c r="C116" s="263"/>
      <c r="D116" s="263"/>
      <c r="E116" s="263"/>
    </row>
    <row r="117" spans="1:5" ht="12.75">
      <c r="A117" s="263"/>
      <c r="B117" s="263"/>
      <c r="C117" s="263"/>
      <c r="D117" s="263"/>
      <c r="E117" s="263"/>
    </row>
    <row r="118" spans="1:5" ht="12.75">
      <c r="A118" s="263"/>
      <c r="B118" s="263"/>
      <c r="C118" s="263"/>
      <c r="D118" s="263"/>
      <c r="E118" s="263"/>
    </row>
    <row r="119" spans="1:5" ht="12.75">
      <c r="A119" s="263"/>
      <c r="B119" s="263"/>
      <c r="C119" s="263"/>
      <c r="D119" s="263"/>
      <c r="E119" s="263"/>
    </row>
    <row r="120" spans="1:5" ht="12.75">
      <c r="A120" s="263"/>
      <c r="B120" s="263"/>
      <c r="C120" s="263"/>
      <c r="D120" s="263"/>
      <c r="E120" s="263"/>
    </row>
    <row r="121" spans="1:5" ht="12.75">
      <c r="A121" s="263"/>
      <c r="B121" s="263"/>
      <c r="C121" s="263"/>
      <c r="D121" s="263"/>
      <c r="E121" s="263"/>
    </row>
    <row r="122" spans="1:5" ht="12.75">
      <c r="A122" s="263"/>
      <c r="B122" s="263"/>
      <c r="C122" s="263"/>
      <c r="D122" s="263"/>
      <c r="E122" s="263"/>
    </row>
    <row r="123" spans="1:5" ht="12.75">
      <c r="A123" s="263"/>
      <c r="B123" s="263"/>
      <c r="C123" s="263"/>
      <c r="D123" s="263"/>
      <c r="E123" s="263"/>
    </row>
    <row r="124" spans="1:5" ht="12.75">
      <c r="A124" s="263"/>
      <c r="B124" s="263"/>
      <c r="C124" s="263"/>
      <c r="D124" s="263"/>
      <c r="E124" s="263"/>
    </row>
    <row r="125" spans="1:5" ht="12.75">
      <c r="A125" s="263"/>
      <c r="B125" s="263"/>
      <c r="C125" s="263"/>
      <c r="D125" s="263"/>
      <c r="E125" s="263"/>
    </row>
    <row r="126" spans="1:5" ht="12.75">
      <c r="A126" s="263"/>
      <c r="B126" s="263"/>
      <c r="C126" s="263"/>
      <c r="D126" s="263"/>
      <c r="E126" s="263"/>
    </row>
    <row r="127" spans="1:5" ht="12.75">
      <c r="A127" s="263"/>
      <c r="B127" s="263"/>
      <c r="C127" s="263"/>
      <c r="D127" s="263"/>
      <c r="E127" s="263"/>
    </row>
    <row r="128" spans="1:5" ht="12.75">
      <c r="A128" s="263"/>
      <c r="B128" s="263"/>
      <c r="C128" s="263"/>
      <c r="D128" s="263"/>
      <c r="E128" s="263"/>
    </row>
    <row r="129" spans="1:5" ht="12.75">
      <c r="A129" s="263"/>
      <c r="B129" s="263"/>
      <c r="C129" s="263"/>
      <c r="D129" s="263"/>
      <c r="E129" s="263"/>
    </row>
    <row r="130" spans="1:5" ht="12.75">
      <c r="A130" s="263"/>
      <c r="B130" s="263"/>
      <c r="C130" s="263"/>
      <c r="D130" s="263"/>
      <c r="E130" s="263"/>
    </row>
    <row r="131" spans="1:5" ht="12.75">
      <c r="A131" s="263"/>
      <c r="B131" s="263"/>
      <c r="C131" s="263"/>
      <c r="D131" s="263"/>
      <c r="E131" s="263"/>
    </row>
    <row r="132" spans="1:5" ht="12.75">
      <c r="A132" s="263"/>
      <c r="B132" s="263"/>
      <c r="C132" s="263"/>
      <c r="D132" s="263"/>
      <c r="E132" s="263"/>
    </row>
    <row r="133" spans="1:5" ht="12.75">
      <c r="A133" s="263"/>
      <c r="B133" s="263"/>
      <c r="C133" s="263"/>
      <c r="D133" s="263"/>
      <c r="E133" s="263"/>
    </row>
    <row r="134" spans="1:5" ht="12.75">
      <c r="A134" s="263"/>
      <c r="B134" s="263"/>
      <c r="C134" s="263"/>
      <c r="D134" s="263"/>
      <c r="E134" s="263"/>
    </row>
    <row r="135" spans="1:5" ht="12.75">
      <c r="A135" s="263"/>
      <c r="B135" s="263"/>
      <c r="C135" s="263"/>
      <c r="D135" s="263"/>
      <c r="E135" s="263"/>
    </row>
    <row r="136" spans="1:5" ht="12.75">
      <c r="A136" s="263"/>
      <c r="B136" s="263"/>
      <c r="C136" s="263"/>
      <c r="D136" s="263"/>
      <c r="E136" s="263"/>
    </row>
    <row r="137" spans="1:5" ht="12.75">
      <c r="A137" s="263"/>
      <c r="B137" s="263"/>
      <c r="C137" s="263"/>
      <c r="D137" s="263"/>
      <c r="E137" s="263"/>
    </row>
    <row r="138" spans="1:5" ht="12.75">
      <c r="A138" s="263"/>
      <c r="B138" s="263"/>
      <c r="C138" s="263"/>
      <c r="D138" s="263"/>
      <c r="E138" s="263"/>
    </row>
    <row r="139" spans="1:5" ht="12.75">
      <c r="A139" s="263"/>
      <c r="B139" s="263"/>
      <c r="C139" s="263"/>
      <c r="D139" s="263"/>
      <c r="E139" s="263"/>
    </row>
    <row r="140" spans="1:5" ht="12.75">
      <c r="A140" s="263"/>
      <c r="B140" s="263"/>
      <c r="C140" s="263"/>
      <c r="D140" s="263"/>
      <c r="E140" s="263"/>
    </row>
    <row r="141" spans="1:5" ht="12.75">
      <c r="A141" s="263"/>
      <c r="B141" s="263"/>
      <c r="C141" s="263"/>
      <c r="D141" s="263"/>
      <c r="E141" s="263"/>
    </row>
    <row r="142" spans="1:5" ht="12.75">
      <c r="A142" s="263"/>
      <c r="B142" s="263"/>
      <c r="C142" s="263"/>
      <c r="D142" s="263"/>
      <c r="E142" s="263"/>
    </row>
    <row r="143" spans="1:5" ht="12.75">
      <c r="A143" s="263"/>
      <c r="B143" s="263"/>
      <c r="C143" s="263"/>
      <c r="D143" s="263"/>
      <c r="E143" s="263"/>
    </row>
  </sheetData>
  <sheetProtection/>
  <mergeCells count="24">
    <mergeCell ref="E2:F2"/>
    <mergeCell ref="C3:F3"/>
    <mergeCell ref="D4:E4"/>
    <mergeCell ref="C5:E5"/>
    <mergeCell ref="C6:F6"/>
    <mergeCell ref="C7:E7"/>
    <mergeCell ref="C23:E23"/>
    <mergeCell ref="E24:E25"/>
    <mergeCell ref="E8:F8"/>
    <mergeCell ref="A12:E12"/>
    <mergeCell ref="A13:E13"/>
    <mergeCell ref="A14:E14"/>
    <mergeCell ref="B15:E15"/>
    <mergeCell ref="A16:E16"/>
    <mergeCell ref="B81:C81"/>
    <mergeCell ref="B84:C84"/>
    <mergeCell ref="B87:C87"/>
    <mergeCell ref="D88:E88"/>
    <mergeCell ref="A92:B92"/>
    <mergeCell ref="B17:D17"/>
    <mergeCell ref="B19:E19"/>
    <mergeCell ref="B21:E21"/>
    <mergeCell ref="A23:A25"/>
    <mergeCell ref="B23:B25"/>
  </mergeCells>
  <printOptions/>
  <pageMargins left="0.7" right="0.7" top="0.75" bottom="0.75" header="0.3" footer="0.3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2024-01-07T11:39:58Z</cp:lastPrinted>
  <dcterms:created xsi:type="dcterms:W3CDTF">2012-01-04T10:09:56Z</dcterms:created>
  <dcterms:modified xsi:type="dcterms:W3CDTF">2024-01-07T11:40:15Z</dcterms:modified>
  <cp:category/>
  <cp:version/>
  <cp:contentType/>
  <cp:contentStatus/>
</cp:coreProperties>
</file>